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lentina\Dropbox\Orígenes\Ventas y contables\Mayoristas 2022\Listado precios Mayoristas 2022\"/>
    </mc:Choice>
  </mc:AlternateContent>
  <xr:revisionPtr revIDLastSave="0" documentId="13_ncr:1_{65D1A409-0E38-4DB2-B812-4D2B416DC310}" xr6:coauthVersionLast="47" xr6:coauthVersionMax="47" xr10:uidLastSave="{00000000-0000-0000-0000-000000000000}"/>
  <workbookProtection workbookAlgorithmName="SHA-512" workbookHashValue="BJCFQKB1BGBkKJk1NseWGldcxYCcZeLyzJjs2HAcCy17oXmr240dH8WczTUauEKRUdTm2L6+rMgOaFq5cyROFw==" workbookSaltValue="Yvs3pXyQZxWtGlDfLW4Zqg==" workbookSpinCount="100000" lockStructure="1"/>
  <bookViews>
    <workbookView xWindow="-120" yWindow="-120" windowWidth="29040" windowHeight="15840" activeTab="1" xr2:uid="{5B51CE56-F5BB-42DE-A6CC-2D2A86FD1395}"/>
  </bookViews>
  <sheets>
    <sheet name="Antes de comprar" sheetId="2" r:id="rId1"/>
    <sheet name="Planilla de cotización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1" i="1" l="1"/>
  <c r="H61" i="1" s="1"/>
  <c r="J61" i="1" s="1"/>
  <c r="G60" i="1"/>
  <c r="H60" i="1" s="1"/>
  <c r="J60" i="1" s="1"/>
  <c r="G59" i="1"/>
  <c r="H59" i="1" s="1"/>
  <c r="J59" i="1" s="1"/>
  <c r="G58" i="1"/>
  <c r="H58" i="1" s="1"/>
  <c r="J58" i="1" s="1"/>
  <c r="G57" i="1"/>
  <c r="H57" i="1" s="1"/>
  <c r="J57" i="1" s="1"/>
  <c r="G56" i="1"/>
  <c r="H56" i="1" s="1"/>
  <c r="J56" i="1" s="1"/>
  <c r="G47" i="1"/>
  <c r="H47" i="1" s="1"/>
  <c r="J47" i="1" s="1"/>
  <c r="G25" i="1"/>
  <c r="H25" i="1" s="1"/>
  <c r="J25" i="1" s="1"/>
  <c r="G12" i="1"/>
  <c r="H12" i="1" s="1"/>
  <c r="J12" i="1" s="1"/>
  <c r="G13" i="1"/>
  <c r="H13" i="1" s="1"/>
  <c r="J13" i="1" s="1"/>
  <c r="G14" i="1"/>
  <c r="H14" i="1" s="1"/>
  <c r="J14" i="1" s="1"/>
  <c r="G15" i="1"/>
  <c r="H15" i="1" s="1"/>
  <c r="J15" i="1" s="1"/>
  <c r="G16" i="1"/>
  <c r="H16" i="1" s="1"/>
  <c r="J16" i="1" s="1"/>
  <c r="G17" i="1"/>
  <c r="H17" i="1" s="1"/>
  <c r="J17" i="1" s="1"/>
  <c r="G18" i="1"/>
  <c r="H18" i="1" s="1"/>
  <c r="J18" i="1" s="1"/>
  <c r="G19" i="1"/>
  <c r="G20" i="1"/>
  <c r="H20" i="1" s="1"/>
  <c r="J20" i="1" s="1"/>
  <c r="G21" i="1"/>
  <c r="H21" i="1" s="1"/>
  <c r="J21" i="1" s="1"/>
  <c r="G22" i="1"/>
  <c r="H22" i="1" s="1"/>
  <c r="J22" i="1" s="1"/>
  <c r="G23" i="1"/>
  <c r="H23" i="1" s="1"/>
  <c r="J23" i="1" s="1"/>
  <c r="G24" i="1"/>
  <c r="H24" i="1" s="1"/>
  <c r="J24" i="1" s="1"/>
  <c r="G26" i="1"/>
  <c r="H26" i="1" s="1"/>
  <c r="J26" i="1" s="1"/>
  <c r="G27" i="1"/>
  <c r="H27" i="1" s="1"/>
  <c r="J27" i="1" s="1"/>
  <c r="G28" i="1"/>
  <c r="H28" i="1" s="1"/>
  <c r="J28" i="1" s="1"/>
  <c r="G29" i="1"/>
  <c r="H29" i="1" s="1"/>
  <c r="J29" i="1" s="1"/>
  <c r="G30" i="1"/>
  <c r="H30" i="1" s="1"/>
  <c r="J30" i="1" s="1"/>
  <c r="G31" i="1"/>
  <c r="H31" i="1" s="1"/>
  <c r="J31" i="1" s="1"/>
  <c r="G32" i="1"/>
  <c r="H32" i="1" s="1"/>
  <c r="J32" i="1" s="1"/>
  <c r="G33" i="1"/>
  <c r="H33" i="1" s="1"/>
  <c r="J33" i="1" s="1"/>
  <c r="G34" i="1"/>
  <c r="H34" i="1" s="1"/>
  <c r="J34" i="1" s="1"/>
  <c r="G35" i="1"/>
  <c r="H35" i="1" s="1"/>
  <c r="J35" i="1" s="1"/>
  <c r="G36" i="1"/>
  <c r="H36" i="1" s="1"/>
  <c r="J36" i="1" s="1"/>
  <c r="G37" i="1"/>
  <c r="H37" i="1" s="1"/>
  <c r="J37" i="1" s="1"/>
  <c r="G38" i="1"/>
  <c r="H38" i="1" s="1"/>
  <c r="J38" i="1" s="1"/>
  <c r="G39" i="1"/>
  <c r="H39" i="1" s="1"/>
  <c r="J39" i="1" s="1"/>
  <c r="G40" i="1"/>
  <c r="H40" i="1" s="1"/>
  <c r="J40" i="1" s="1"/>
  <c r="G41" i="1"/>
  <c r="H41" i="1" s="1"/>
  <c r="J41" i="1" s="1"/>
  <c r="G42" i="1"/>
  <c r="H42" i="1" s="1"/>
  <c r="J42" i="1" s="1"/>
  <c r="G43" i="1"/>
  <c r="H43" i="1" s="1"/>
  <c r="J43" i="1" s="1"/>
  <c r="G44" i="1"/>
  <c r="H44" i="1" s="1"/>
  <c r="J44" i="1" s="1"/>
  <c r="G45" i="1"/>
  <c r="H45" i="1" s="1"/>
  <c r="J45" i="1" s="1"/>
  <c r="G46" i="1"/>
  <c r="H46" i="1" s="1"/>
  <c r="J46" i="1" s="1"/>
  <c r="G48" i="1"/>
  <c r="H48" i="1" s="1"/>
  <c r="J48" i="1" s="1"/>
  <c r="G49" i="1"/>
  <c r="H49" i="1" s="1"/>
  <c r="J49" i="1" s="1"/>
  <c r="G50" i="1"/>
  <c r="H50" i="1" s="1"/>
  <c r="J50" i="1" s="1"/>
  <c r="G51" i="1"/>
  <c r="H51" i="1" s="1"/>
  <c r="J51" i="1" s="1"/>
  <c r="G52" i="1"/>
  <c r="H52" i="1" s="1"/>
  <c r="J52" i="1" s="1"/>
  <c r="G11" i="1"/>
  <c r="H11" i="1" s="1"/>
  <c r="J11" i="1" s="1"/>
  <c r="H75" i="1"/>
  <c r="J75" i="1" s="1"/>
  <c r="H74" i="1"/>
  <c r="J74" i="1" s="1"/>
  <c r="G71" i="1"/>
  <c r="H71" i="1" s="1"/>
  <c r="J71" i="1" s="1"/>
  <c r="G70" i="1"/>
  <c r="H70" i="1" s="1"/>
  <c r="J70" i="1" s="1"/>
  <c r="G69" i="1"/>
  <c r="H69" i="1" s="1"/>
  <c r="J69" i="1" s="1"/>
  <c r="G68" i="1"/>
  <c r="H68" i="1" s="1"/>
  <c r="J68" i="1" s="1"/>
  <c r="G67" i="1"/>
  <c r="H67" i="1" s="1"/>
  <c r="J67" i="1" s="1"/>
  <c r="G66" i="1"/>
  <c r="H66" i="1" s="1"/>
  <c r="J66" i="1" s="1"/>
  <c r="G65" i="1"/>
  <c r="H65" i="1" s="1"/>
  <c r="J65" i="1" s="1"/>
  <c r="G64" i="1"/>
  <c r="H64" i="1" s="1"/>
  <c r="J64" i="1" s="1"/>
  <c r="H19" i="1"/>
  <c r="J19" i="1" s="1"/>
  <c r="J77" i="1" l="1"/>
  <c r="J78" i="1" l="1"/>
  <c r="J79" i="1" s="1"/>
  <c r="J80" i="1" l="1"/>
  <c r="J81" i="1" s="1"/>
  <c r="D77" i="1" s="1"/>
</calcChain>
</file>

<file path=xl/sharedStrings.xml><?xml version="1.0" encoding="utf-8"?>
<sst xmlns="http://schemas.openxmlformats.org/spreadsheetml/2006/main" count="171" uniqueCount="103">
  <si>
    <t>Tienda</t>
  </si>
  <si>
    <t>RUT</t>
  </si>
  <si>
    <t>Factura (SÍ/NO)</t>
  </si>
  <si>
    <t>Nombre de contacto</t>
  </si>
  <si>
    <t>Teléfono</t>
  </si>
  <si>
    <t>Mail</t>
  </si>
  <si>
    <t>Dirección de envío</t>
  </si>
  <si>
    <t>Comuna</t>
  </si>
  <si>
    <t>Ciudad</t>
  </si>
  <si>
    <t>Dirección de facturación (si aplica)</t>
  </si>
  <si>
    <t>Producto</t>
  </si>
  <si>
    <t>Aplicación</t>
  </si>
  <si>
    <t>mL</t>
  </si>
  <si>
    <t>Precio de venta 
sugerido</t>
  </si>
  <si>
    <t>Precio 
Mayorista</t>
  </si>
  <si>
    <t>Precio neto mayorista</t>
  </si>
  <si>
    <t>Cantidad</t>
  </si>
  <si>
    <t>Total neto</t>
  </si>
  <si>
    <t>Acondicionador Piel Sensible</t>
  </si>
  <si>
    <t>Perro</t>
  </si>
  <si>
    <t>Gato</t>
  </si>
  <si>
    <t>Acondicionador Anticaída</t>
  </si>
  <si>
    <t>Acondicionador Desodorizante</t>
  </si>
  <si>
    <t>Barrita humectante Antiinflamatoria</t>
  </si>
  <si>
    <t>Perros y gatos</t>
  </si>
  <si>
    <t>Barrita para heridas</t>
  </si>
  <si>
    <t>Calmante (roll on)</t>
  </si>
  <si>
    <t xml:space="preserve">Champú Piel Sensible </t>
  </si>
  <si>
    <t>¡GRACIAS POR INTERESARTE EN NUESTROS PRODUCTOS!</t>
  </si>
  <si>
    <t>Champú Anticaída</t>
  </si>
  <si>
    <t>Champú Desodorizante</t>
  </si>
  <si>
    <t>Colonia Algodón</t>
  </si>
  <si>
    <t>Colonia Nube de Flores</t>
  </si>
  <si>
    <t>Colonia Bosque en Flor</t>
  </si>
  <si>
    <t>1.</t>
  </si>
  <si>
    <t>Antes de transferir, ten presente que tu pedido se demorará entre 7 y 9 días hábiles en estar listo</t>
  </si>
  <si>
    <t>2.</t>
  </si>
  <si>
    <t>El despacho es por pagar vía Correos de Chile o Starken (regiones) y Alacasadelivery (Santiago y algunos sectores de la V Región)</t>
  </si>
  <si>
    <t>Desenredante Nube de flores</t>
  </si>
  <si>
    <t>3.</t>
  </si>
  <si>
    <t>Si estás conforme con los dos puntos anteriores, estos son nuestros datos de transferencia:</t>
  </si>
  <si>
    <t>Desenredante Bosque en Flor</t>
  </si>
  <si>
    <t>Desodorante patitas*</t>
  </si>
  <si>
    <t>Nombre</t>
  </si>
  <si>
    <t>Karu Auka SpA</t>
  </si>
  <si>
    <t>Humectante*</t>
  </si>
  <si>
    <t>Banco</t>
  </si>
  <si>
    <t>Banco Estado</t>
  </si>
  <si>
    <t>Cuenta</t>
  </si>
  <si>
    <t>Cuenta vista / Chequera electrónica</t>
  </si>
  <si>
    <t>Limpiador de patitas sin enjuague</t>
  </si>
  <si>
    <t>N° cuenta</t>
  </si>
  <si>
    <t>Limpiador ojos (spray)*</t>
  </si>
  <si>
    <t>Rut</t>
  </si>
  <si>
    <t>77.073.183-6</t>
  </si>
  <si>
    <t>Correo</t>
  </si>
  <si>
    <t>karu.auka@gmail.com</t>
  </si>
  <si>
    <t>Limpiador orejitas (spray)</t>
  </si>
  <si>
    <t>Loción limpiadora sin enjuague</t>
  </si>
  <si>
    <t>Pomadita para heridas (ex cicatrizante)</t>
  </si>
  <si>
    <t>Pomadita para pliegues (ex antifúngica)</t>
  </si>
  <si>
    <t>Spray para el aliento</t>
  </si>
  <si>
    <t>Perros / gatos</t>
  </si>
  <si>
    <t>Spray repelente</t>
  </si>
  <si>
    <t>Productos para animalitos pequeños</t>
  </si>
  <si>
    <t>Champú seco</t>
  </si>
  <si>
    <t>Animalitos pequeños</t>
  </si>
  <si>
    <t>Limpiador sin enjuague</t>
  </si>
  <si>
    <t>Limpiador de ojos</t>
  </si>
  <si>
    <t>Limpiador de orejas</t>
  </si>
  <si>
    <t>Pomadita para heridas</t>
  </si>
  <si>
    <t>Para apoyarte en la venta</t>
  </si>
  <si>
    <t>Kit tester 3 variedades colonias</t>
  </si>
  <si>
    <t>N/A</t>
  </si>
  <si>
    <t>Kit tester Spray aliento + spray repelente</t>
  </si>
  <si>
    <t>Te Falta para la compra mínima:</t>
  </si>
  <si>
    <t>Subtotal</t>
  </si>
  <si>
    <t>IVA (19%)</t>
  </si>
  <si>
    <t>Total</t>
  </si>
  <si>
    <t>Subtotal neto</t>
  </si>
  <si>
    <t>Margen utilidad escalado:</t>
  </si>
  <si>
    <t>Sobre material compartido y derechos de autor:</t>
  </si>
  <si>
    <t>1 Las descripciones de la página web, catálogo, y excel de productos se encuentran a su disposición para que puedan crear material propio que les facilite la venta.</t>
  </si>
  <si>
    <t>2 Las imágenes de productos de la página web así como las que se compartan a través de google fotos están a su disposición para crear material propio.</t>
  </si>
  <si>
    <t>4. Si consideras que alguna infografía de producto creada para el instagram o facebook de Karu Auka puede servirte para facilitar tu venta, puedes solicitarnos las imágenes para que te las compartamos a través de CANVA y puedas personalizarlas de acuerdo al estilo de tu tienda.</t>
  </si>
  <si>
    <t>3. Tanto las imágenes como el contenido del instagram y facebook de Karu Auka son exclusivos de la tienda Karu Auka, si en algún momento quieres compartirlo, debes consultarlo y arrobar mencionando que es un repost de karu.auka</t>
  </si>
  <si>
    <t>Dcto 5%</t>
  </si>
  <si>
    <t>Por compras entre $50.000 y hasta $149.999 con IVA el margen es de 30%</t>
  </si>
  <si>
    <t>Por compras sobre $150.000 con IVA ($126050 neto) el margen es de 35%</t>
  </si>
  <si>
    <t>5. Las imágenes creadas por Karu Auka que incluyan el logo de Karu Auka u Orígenes Cuidado Animal, ya sea tanto en digital como físico (display y otros) no debe ser alterado de manera unilateral. Por ejemplo: si nos pediste que te hiciéramos un banner y al tiempo quieres agregar/cambiar algo debes consultarnos y en caso de no haber problema, no puedes alterar/cortar/cambiar de color o ubicación nuestro logo.</t>
  </si>
  <si>
    <t>Champú Seco (Polvo)</t>
  </si>
  <si>
    <t>(no agregues el de regalo a la planilla, nosotras agregamos el regalo después)</t>
  </si>
  <si>
    <t>Spray para heridas</t>
  </si>
  <si>
    <t>Bloqueador solar barrita</t>
  </si>
  <si>
    <t>Champú protección verano</t>
  </si>
  <si>
    <t>Bloqueador solar spray</t>
  </si>
  <si>
    <t>Desenredante Tutti Frutti</t>
  </si>
  <si>
    <t>Colonia Tutti Frutti</t>
  </si>
  <si>
    <t>Perros</t>
  </si>
  <si>
    <t>¡Promoción Septiembre!</t>
  </si>
  <si>
    <t>Promoción válida desde el 5 de septiembre de 2022 al 30 de septiembre de 2022.</t>
  </si>
  <si>
    <t>Productos de temporada primavera verano</t>
  </si>
  <si>
    <t>En todos los productos temporada primavera verano, por cada 5 iguales que lleves, el sexto va de regalo.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</si>
</sst>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;[Red]&quot;$&quot;\-#,##0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AD9CD"/>
        <bgColor indexed="64"/>
      </patternFill>
    </fill>
    <fill>
      <patternFill patternType="solid">
        <fgColor rgb="FFE7CBA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0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0" borderId="4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9" xfId="0" applyBorder="1" applyProtection="1">
      <protection locked="0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vertical="center" wrapText="1"/>
    </xf>
    <xf numFmtId="0" fontId="0" fillId="4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left" vertical="center"/>
    </xf>
    <xf numFmtId="0" fontId="0" fillId="5" borderId="5" xfId="0" applyFill="1" applyBorder="1" applyAlignment="1">
      <alignment horizontal="center" vertical="center"/>
    </xf>
    <xf numFmtId="164" fontId="0" fillId="5" borderId="5" xfId="0" applyNumberFormat="1" applyFill="1" applyBorder="1"/>
    <xf numFmtId="0" fontId="0" fillId="5" borderId="5" xfId="0" applyFill="1" applyBorder="1" applyProtection="1">
      <protection locked="0"/>
    </xf>
    <xf numFmtId="164" fontId="0" fillId="5" borderId="6" xfId="0" applyNumberFormat="1" applyFill="1" applyBorder="1"/>
    <xf numFmtId="0" fontId="0" fillId="6" borderId="4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164" fontId="0" fillId="6" borderId="5" xfId="0" applyNumberFormat="1" applyFill="1" applyBorder="1"/>
    <xf numFmtId="0" fontId="0" fillId="6" borderId="5" xfId="0" applyFill="1" applyBorder="1" applyProtection="1">
      <protection locked="0"/>
    </xf>
    <xf numFmtId="164" fontId="0" fillId="6" borderId="6" xfId="0" applyNumberFormat="1" applyFill="1" applyBorder="1"/>
    <xf numFmtId="0" fontId="0" fillId="5" borderId="4" xfId="0" applyFill="1" applyBorder="1"/>
    <xf numFmtId="0" fontId="0" fillId="5" borderId="5" xfId="0" applyFill="1" applyBorder="1" applyAlignment="1">
      <alignment horizontal="center"/>
    </xf>
    <xf numFmtId="0" fontId="0" fillId="6" borderId="4" xfId="0" applyFill="1" applyBorder="1"/>
    <xf numFmtId="0" fontId="0" fillId="6" borderId="5" xfId="0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4" fillId="0" borderId="0" xfId="1" applyNumberFormat="1" applyFont="1"/>
    <xf numFmtId="164" fontId="0" fillId="2" borderId="0" xfId="0" applyNumberFormat="1" applyFill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8" xfId="0" applyFill="1" applyBorder="1" applyAlignment="1">
      <alignment horizontal="center"/>
    </xf>
    <xf numFmtId="164" fontId="0" fillId="5" borderId="8" xfId="0" applyNumberFormat="1" applyFill="1" applyBorder="1"/>
    <xf numFmtId="0" fontId="0" fillId="5" borderId="8" xfId="0" applyFill="1" applyBorder="1" applyProtection="1">
      <protection locked="0"/>
    </xf>
    <xf numFmtId="164" fontId="0" fillId="5" borderId="9" xfId="0" applyNumberFormat="1" applyFill="1" applyBorder="1"/>
    <xf numFmtId="0" fontId="0" fillId="2" borderId="0" xfId="0" applyFill="1" applyAlignment="1">
      <alignment horizontal="center"/>
    </xf>
    <xf numFmtId="164" fontId="0" fillId="0" borderId="0" xfId="0" applyNumberFormat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0" fillId="6" borderId="5" xfId="0" applyFill="1" applyBorder="1" applyAlignment="1">
      <alignment horizontal="right"/>
    </xf>
    <xf numFmtId="164" fontId="0" fillId="6" borderId="5" xfId="0" applyNumberFormat="1" applyFill="1" applyBorder="1" applyAlignment="1">
      <alignment horizontal="right"/>
    </xf>
    <xf numFmtId="0" fontId="0" fillId="5" borderId="8" xfId="0" applyFill="1" applyBorder="1" applyAlignment="1">
      <alignment horizontal="right"/>
    </xf>
    <xf numFmtId="164" fontId="0" fillId="0" borderId="16" xfId="0" applyNumberFormat="1" applyBorder="1"/>
    <xf numFmtId="0" fontId="0" fillId="0" borderId="2" xfId="0" applyBorder="1"/>
    <xf numFmtId="164" fontId="0" fillId="0" borderId="3" xfId="0" applyNumberFormat="1" applyBorder="1"/>
    <xf numFmtId="0" fontId="0" fillId="0" borderId="5" xfId="0" applyBorder="1"/>
    <xf numFmtId="164" fontId="0" fillId="0" borderId="6" xfId="0" applyNumberFormat="1" applyBorder="1"/>
    <xf numFmtId="0" fontId="0" fillId="0" borderId="8" xfId="0" applyBorder="1"/>
    <xf numFmtId="164" fontId="0" fillId="0" borderId="9" xfId="0" applyNumberFormat="1" applyBorder="1"/>
    <xf numFmtId="1" fontId="0" fillId="0" borderId="0" xfId="0" applyNumberFormat="1"/>
    <xf numFmtId="0" fontId="0" fillId="7" borderId="0" xfId="0" applyFill="1"/>
    <xf numFmtId="0" fontId="0" fillId="7" borderId="0" xfId="0" applyFill="1" applyAlignment="1">
      <alignment wrapText="1"/>
    </xf>
    <xf numFmtId="0" fontId="0" fillId="8" borderId="0" xfId="0" applyFill="1"/>
    <xf numFmtId="0" fontId="0" fillId="9" borderId="0" xfId="0" applyFill="1"/>
    <xf numFmtId="0" fontId="0" fillId="9" borderId="0" xfId="0" applyFill="1" applyAlignment="1">
      <alignment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164" fontId="0" fillId="7" borderId="17" xfId="0" applyNumberFormat="1" applyFill="1" applyBorder="1" applyAlignment="1">
      <alignment horizontal="center" vertical="center"/>
    </xf>
    <xf numFmtId="164" fontId="0" fillId="7" borderId="19" xfId="0" applyNumberFormat="1" applyFill="1" applyBorder="1" applyAlignment="1">
      <alignment horizontal="center" vertical="center"/>
    </xf>
    <xf numFmtId="164" fontId="0" fillId="7" borderId="21" xfId="0" applyNumberFormat="1" applyFill="1" applyBorder="1" applyAlignment="1">
      <alignment horizontal="center" vertical="center"/>
    </xf>
    <xf numFmtId="164" fontId="5" fillId="0" borderId="16" xfId="0" applyNumberFormat="1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0" fillId="6" borderId="7" xfId="0" applyFill="1" applyBorder="1" applyAlignment="1">
      <alignment horizontal="left" vertical="center"/>
    </xf>
    <xf numFmtId="0" fontId="0" fillId="6" borderId="8" xfId="0" applyFill="1" applyBorder="1" applyAlignment="1">
      <alignment horizontal="center" vertical="center"/>
    </xf>
    <xf numFmtId="164" fontId="0" fillId="6" borderId="8" xfId="0" applyNumberFormat="1" applyFill="1" applyBorder="1"/>
    <xf numFmtId="0" fontId="0" fillId="6" borderId="8" xfId="0" applyFill="1" applyBorder="1" applyProtection="1">
      <protection locked="0"/>
    </xf>
    <xf numFmtId="164" fontId="0" fillId="6" borderId="9" xfId="0" applyNumberFormat="1" applyFill="1" applyBorder="1"/>
    <xf numFmtId="0" fontId="0" fillId="6" borderId="10" xfId="0" applyFill="1" applyBorder="1" applyAlignment="1">
      <alignment horizontal="center" vertical="center"/>
    </xf>
    <xf numFmtId="0" fontId="0" fillId="5" borderId="4" xfId="0" applyFill="1" applyBorder="1" applyAlignment="1">
      <alignment horizontal="center"/>
    </xf>
    <xf numFmtId="0" fontId="0" fillId="6" borderId="4" xfId="0" applyFill="1" applyBorder="1" applyAlignment="1">
      <alignment horizontal="left"/>
    </xf>
    <xf numFmtId="0" fontId="0" fillId="5" borderId="4" xfId="0" applyFill="1" applyBorder="1" applyAlignment="1">
      <alignment horizontal="left"/>
    </xf>
    <xf numFmtId="0" fontId="0" fillId="4" borderId="13" xfId="0" applyFill="1" applyBorder="1" applyAlignment="1">
      <alignment horizontal="left"/>
    </xf>
    <xf numFmtId="0" fontId="0" fillId="4" borderId="14" xfId="0" applyFill="1" applyBorder="1" applyAlignment="1">
      <alignment horizontal="left"/>
    </xf>
    <xf numFmtId="0" fontId="0" fillId="4" borderId="15" xfId="0" applyFill="1" applyBorder="1" applyAlignment="1">
      <alignment horizontal="left"/>
    </xf>
  </cellXfs>
  <cellStyles count="2">
    <cellStyle name="Hipervínculo" xfId="1" builtinId="8"/>
    <cellStyle name="Normal" xfId="0" builtinId="0"/>
  </cellStyles>
  <dxfs count="4">
    <dxf>
      <fill>
        <patternFill>
          <bgColor theme="9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394608</xdr:colOff>
      <xdr:row>0</xdr:row>
      <xdr:rowOff>0</xdr:rowOff>
    </xdr:from>
    <xdr:to>
      <xdr:col>9</xdr:col>
      <xdr:colOff>585108</xdr:colOff>
      <xdr:row>9</xdr:row>
      <xdr:rowOff>20412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553934-F75A-40EE-ACA1-B7F3B11AA4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87" b="15934"/>
        <a:stretch/>
      </xdr:blipFill>
      <xdr:spPr>
        <a:xfrm>
          <a:off x="4966608" y="0"/>
          <a:ext cx="2476500" cy="1782537"/>
        </a:xfrm>
        <a:prstGeom prst="rect">
          <a:avLst/>
        </a:prstGeom>
      </xdr:spPr>
    </xdr:pic>
    <xdr:clientData/>
  </xdr:twoCellAnchor>
  <xdr:twoCellAnchor editAs="oneCell">
    <xdr:from>
      <xdr:col>11</xdr:col>
      <xdr:colOff>1701</xdr:colOff>
      <xdr:row>41</xdr:row>
      <xdr:rowOff>50347</xdr:rowOff>
    </xdr:from>
    <xdr:to>
      <xdr:col>15</xdr:col>
      <xdr:colOff>1266197</xdr:colOff>
      <xdr:row>63</xdr:row>
      <xdr:rowOff>180007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AA9882-02A2-4E08-8189-30529D14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12626" y="9051472"/>
          <a:ext cx="4312496" cy="4358760"/>
        </a:xfrm>
        <a:prstGeom prst="rect">
          <a:avLst/>
        </a:prstGeom>
      </xdr:spPr>
    </xdr:pic>
    <xdr:clientData/>
  </xdr:twoCellAnchor>
  <xdr:twoCellAnchor editAs="oneCell">
    <xdr:from>
      <xdr:col>10</xdr:col>
      <xdr:colOff>325954</xdr:colOff>
      <xdr:row>25</xdr:row>
      <xdr:rowOff>45585</xdr:rowOff>
    </xdr:from>
    <xdr:to>
      <xdr:col>12</xdr:col>
      <xdr:colOff>360857</xdr:colOff>
      <xdr:row>32</xdr:row>
      <xdr:rowOff>147884</xdr:rowOff>
    </xdr:to>
    <xdr:pic>
      <xdr:nvPicPr>
        <xdr:cNvPr id="4" name="Imagen 3" descr="Arrow Set Cute Cartoons Sticker">
          <a:extLst>
            <a:ext uri="{FF2B5EF4-FFF2-40B4-BE49-F238E27FC236}">
              <a16:creationId xmlns:a16="http://schemas.microsoft.com/office/drawing/2014/main" id="{1AB2DB6F-B216-4ECC-984D-479FF7DCE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009701" flipV="1">
          <a:off x="10779642" y="5296241"/>
          <a:ext cx="1558903" cy="176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585107</xdr:colOff>
      <xdr:row>15</xdr:row>
      <xdr:rowOff>37011</xdr:rowOff>
    </xdr:from>
    <xdr:to>
      <xdr:col>19</xdr:col>
      <xdr:colOff>741590</xdr:colOff>
      <xdr:row>31</xdr:row>
      <xdr:rowOff>204346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078BCA7-621A-4C9E-8005-2EB76C5F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3343547"/>
          <a:ext cx="6048376" cy="3603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karu.auk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77E19-2D16-4146-8196-5741FA21576C}">
  <dimension ref="A1:A15"/>
  <sheetViews>
    <sheetView workbookViewId="0">
      <selection activeCell="A12" sqref="A12"/>
    </sheetView>
  </sheetViews>
  <sheetFormatPr baseColWidth="10" defaultRowHeight="15" x14ac:dyDescent="0.25"/>
  <cols>
    <col min="1" max="1" width="149" customWidth="1"/>
  </cols>
  <sheetData>
    <row r="1" spans="1:1" x14ac:dyDescent="0.25">
      <c r="A1" s="59" t="s">
        <v>99</v>
      </c>
    </row>
    <row r="2" spans="1:1" x14ac:dyDescent="0.25">
      <c r="A2" s="60" t="s">
        <v>102</v>
      </c>
    </row>
    <row r="3" spans="1:1" x14ac:dyDescent="0.25">
      <c r="A3" s="59" t="s">
        <v>91</v>
      </c>
    </row>
    <row r="4" spans="1:1" x14ac:dyDescent="0.25">
      <c r="A4" s="59" t="s">
        <v>100</v>
      </c>
    </row>
    <row r="6" spans="1:1" x14ac:dyDescent="0.25">
      <c r="A6" s="61" t="s">
        <v>80</v>
      </c>
    </row>
    <row r="7" spans="1:1" x14ac:dyDescent="0.25">
      <c r="A7" s="61" t="s">
        <v>87</v>
      </c>
    </row>
    <row r="8" spans="1:1" x14ac:dyDescent="0.25">
      <c r="A8" s="61" t="s">
        <v>88</v>
      </c>
    </row>
    <row r="10" spans="1:1" x14ac:dyDescent="0.25">
      <c r="A10" s="62" t="s">
        <v>81</v>
      </c>
    </row>
    <row r="11" spans="1:1" x14ac:dyDescent="0.25">
      <c r="A11" s="62" t="s">
        <v>82</v>
      </c>
    </row>
    <row r="12" spans="1:1" x14ac:dyDescent="0.25">
      <c r="A12" s="62" t="s">
        <v>83</v>
      </c>
    </row>
    <row r="13" spans="1:1" ht="30" x14ac:dyDescent="0.25">
      <c r="A13" s="63" t="s">
        <v>85</v>
      </c>
    </row>
    <row r="14" spans="1:1" ht="30" x14ac:dyDescent="0.25">
      <c r="A14" s="63" t="s">
        <v>84</v>
      </c>
    </row>
    <row r="15" spans="1:1" ht="45" x14ac:dyDescent="0.25">
      <c r="A15" s="63" t="s">
        <v>89</v>
      </c>
    </row>
  </sheetData>
  <sheetProtection algorithmName="SHA-512" hashValue="/FgyJoGv9OxOEHY6MxNRH+vNQcrOxk5kd7J1bNhCg4v251f5ulNPGRDH/53SA8f8SL7kA1sRTg5yaSsm6yd84Q==" saltValue="2qi4Dp1F/ZSihKYihskYJ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A6E34-E217-4747-86AF-BBC663092750}">
  <dimension ref="A1:Y82"/>
  <sheetViews>
    <sheetView showGridLines="0" tabSelected="1" topLeftCell="B1" zoomScaleNormal="100" workbookViewId="0">
      <selection activeCell="J78" sqref="J78"/>
    </sheetView>
  </sheetViews>
  <sheetFormatPr baseColWidth="10" defaultRowHeight="15" x14ac:dyDescent="0.25"/>
  <cols>
    <col min="3" max="3" width="39.5703125" bestFit="1" customWidth="1"/>
    <col min="4" max="4" width="21.140625" bestFit="1" customWidth="1"/>
    <col min="5" max="5" width="16" bestFit="1" customWidth="1"/>
    <col min="16" max="16" width="42.5703125" bestFit="1" customWidth="1"/>
  </cols>
  <sheetData>
    <row r="1" spans="1:12" x14ac:dyDescent="0.25">
      <c r="A1" s="1"/>
      <c r="B1" s="1"/>
      <c r="C1" s="2" t="s">
        <v>0</v>
      </c>
      <c r="D1" s="3" t="s">
        <v>1</v>
      </c>
      <c r="E1" s="4" t="s">
        <v>2</v>
      </c>
      <c r="F1" s="1"/>
      <c r="G1" s="1"/>
      <c r="H1" s="1"/>
      <c r="I1" s="1"/>
      <c r="J1" s="1"/>
      <c r="K1" s="1"/>
      <c r="L1" s="1"/>
    </row>
    <row r="2" spans="1:12" ht="15.75" thickBot="1" x14ac:dyDescent="0.3">
      <c r="A2" s="1"/>
      <c r="B2" s="1"/>
      <c r="C2" s="5"/>
      <c r="D2" s="6"/>
      <c r="E2" s="7"/>
      <c r="F2" s="1"/>
      <c r="G2" s="1"/>
      <c r="H2" s="1"/>
      <c r="I2" s="1"/>
      <c r="J2" s="1"/>
      <c r="K2" s="1"/>
      <c r="L2" s="1"/>
    </row>
    <row r="3" spans="1:12" x14ac:dyDescent="0.25">
      <c r="A3" s="1"/>
      <c r="B3" s="1"/>
      <c r="C3" s="2" t="s">
        <v>3</v>
      </c>
      <c r="D3" s="3" t="s">
        <v>4</v>
      </c>
      <c r="E3" s="4" t="s">
        <v>5</v>
      </c>
      <c r="F3" s="1"/>
      <c r="G3" s="1"/>
      <c r="H3" s="1"/>
      <c r="I3" s="1"/>
      <c r="J3" s="1"/>
      <c r="K3" s="1"/>
      <c r="L3" s="1"/>
    </row>
    <row r="4" spans="1:12" ht="15.75" thickBot="1" x14ac:dyDescent="0.3">
      <c r="A4" s="1"/>
      <c r="B4" s="1"/>
      <c r="C4" s="5"/>
      <c r="D4" s="6"/>
      <c r="E4" s="7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/>
      <c r="C5" s="2" t="s">
        <v>6</v>
      </c>
      <c r="D5" s="3" t="s">
        <v>7</v>
      </c>
      <c r="E5" s="4" t="s">
        <v>8</v>
      </c>
      <c r="F5" s="1"/>
      <c r="G5" s="1"/>
      <c r="H5" s="1"/>
      <c r="I5" s="1"/>
      <c r="J5" s="1"/>
      <c r="K5" s="1"/>
      <c r="L5" s="1"/>
    </row>
    <row r="6" spans="1:12" ht="15.75" thickBot="1" x14ac:dyDescent="0.3">
      <c r="A6" s="1"/>
      <c r="B6" s="1"/>
      <c r="C6" s="5"/>
      <c r="D6" s="6"/>
      <c r="E6" s="7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/>
      <c r="C7" s="2" t="s">
        <v>9</v>
      </c>
      <c r="D7" s="3" t="s">
        <v>7</v>
      </c>
      <c r="E7" s="4" t="s">
        <v>8</v>
      </c>
      <c r="F7" s="1"/>
      <c r="G7" s="1"/>
      <c r="H7" s="1"/>
      <c r="I7" s="1"/>
      <c r="J7" s="1"/>
      <c r="K7" s="1"/>
      <c r="L7" s="1"/>
    </row>
    <row r="8" spans="1:12" ht="15.75" thickBot="1" x14ac:dyDescent="0.3">
      <c r="A8" s="1"/>
      <c r="B8" s="1"/>
      <c r="C8" s="8"/>
      <c r="D8" s="9"/>
      <c r="E8" s="10"/>
      <c r="F8" s="1"/>
      <c r="G8" s="1"/>
      <c r="H8" s="1"/>
      <c r="I8" s="1"/>
      <c r="J8" s="1"/>
      <c r="K8" s="1"/>
      <c r="L8" s="1"/>
    </row>
    <row r="9" spans="1:12" ht="15.75" thickBot="1" x14ac:dyDescent="0.3">
      <c r="A9" s="1"/>
      <c r="B9" s="1"/>
      <c r="F9" s="1"/>
      <c r="G9" s="1"/>
      <c r="H9" s="1"/>
      <c r="I9" s="1"/>
      <c r="J9" s="1"/>
      <c r="K9" s="1"/>
      <c r="L9" s="1"/>
    </row>
    <row r="10" spans="1:12" ht="45" x14ac:dyDescent="0.25">
      <c r="A10" s="1"/>
      <c r="B10" s="1"/>
      <c r="C10" s="11" t="s">
        <v>10</v>
      </c>
      <c r="D10" s="12" t="s">
        <v>11</v>
      </c>
      <c r="E10" s="12" t="s">
        <v>12</v>
      </c>
      <c r="F10" s="13" t="s">
        <v>13</v>
      </c>
      <c r="G10" s="13" t="s">
        <v>14</v>
      </c>
      <c r="H10" s="14" t="s">
        <v>15</v>
      </c>
      <c r="I10" s="12" t="s">
        <v>16</v>
      </c>
      <c r="J10" s="15" t="s">
        <v>17</v>
      </c>
      <c r="K10" s="1"/>
      <c r="L10" s="1"/>
    </row>
    <row r="11" spans="1:12" x14ac:dyDescent="0.25">
      <c r="A11" s="1"/>
      <c r="B11" s="1"/>
      <c r="C11" s="16" t="s">
        <v>18</v>
      </c>
      <c r="D11" s="17" t="s">
        <v>19</v>
      </c>
      <c r="E11" s="17">
        <v>250</v>
      </c>
      <c r="F11" s="18">
        <v>7000</v>
      </c>
      <c r="G11" s="18">
        <f>F11*70%</f>
        <v>4900</v>
      </c>
      <c r="H11" s="18">
        <f t="shared" ref="H11:H52" si="0">G11/1.19</f>
        <v>4117.6470588235297</v>
      </c>
      <c r="I11" s="19"/>
      <c r="J11" s="20">
        <f>H11*I11</f>
        <v>0</v>
      </c>
      <c r="K11" s="1"/>
      <c r="L11" s="1"/>
    </row>
    <row r="12" spans="1:12" x14ac:dyDescent="0.25">
      <c r="A12" s="1"/>
      <c r="B12" s="1"/>
      <c r="C12" s="21" t="s">
        <v>18</v>
      </c>
      <c r="D12" s="22" t="s">
        <v>20</v>
      </c>
      <c r="E12" s="22">
        <v>250</v>
      </c>
      <c r="F12" s="23">
        <v>7000</v>
      </c>
      <c r="G12" s="23">
        <f t="shared" ref="G12:G52" si="1">F12*70%</f>
        <v>4900</v>
      </c>
      <c r="H12" s="23">
        <f t="shared" si="0"/>
        <v>4117.6470588235297</v>
      </c>
      <c r="I12" s="24"/>
      <c r="J12" s="25">
        <f t="shared" ref="J12:J75" si="2">H12*I12</f>
        <v>0</v>
      </c>
      <c r="K12" s="1"/>
      <c r="L12" s="1"/>
    </row>
    <row r="13" spans="1:12" x14ac:dyDescent="0.25">
      <c r="A13" s="1"/>
      <c r="B13" s="1"/>
      <c r="C13" s="16" t="s">
        <v>21</v>
      </c>
      <c r="D13" s="17" t="s">
        <v>19</v>
      </c>
      <c r="E13" s="17">
        <v>250</v>
      </c>
      <c r="F13" s="18">
        <v>7000</v>
      </c>
      <c r="G13" s="18">
        <f t="shared" si="1"/>
        <v>4900</v>
      </c>
      <c r="H13" s="18">
        <f t="shared" si="0"/>
        <v>4117.6470588235297</v>
      </c>
      <c r="I13" s="19"/>
      <c r="J13" s="20">
        <f t="shared" si="2"/>
        <v>0</v>
      </c>
      <c r="K13" s="1"/>
      <c r="L13" s="1"/>
    </row>
    <row r="14" spans="1:12" x14ac:dyDescent="0.25">
      <c r="A14" s="1"/>
      <c r="B14" s="1"/>
      <c r="C14" s="21" t="s">
        <v>22</v>
      </c>
      <c r="D14" s="22" t="s">
        <v>19</v>
      </c>
      <c r="E14" s="22">
        <v>250</v>
      </c>
      <c r="F14" s="23">
        <v>7000</v>
      </c>
      <c r="G14" s="23">
        <f t="shared" si="1"/>
        <v>4900</v>
      </c>
      <c r="H14" s="23">
        <f t="shared" si="0"/>
        <v>4117.6470588235297</v>
      </c>
      <c r="I14" s="24"/>
      <c r="J14" s="25">
        <f t="shared" si="2"/>
        <v>0</v>
      </c>
      <c r="K14" s="1"/>
      <c r="L14" s="1"/>
    </row>
    <row r="15" spans="1:12" x14ac:dyDescent="0.25">
      <c r="A15" s="1"/>
      <c r="B15" s="1"/>
      <c r="C15" s="16" t="s">
        <v>23</v>
      </c>
      <c r="D15" s="17" t="s">
        <v>24</v>
      </c>
      <c r="E15" s="17">
        <v>5</v>
      </c>
      <c r="F15" s="18">
        <v>3000</v>
      </c>
      <c r="G15" s="18">
        <f t="shared" si="1"/>
        <v>2100</v>
      </c>
      <c r="H15" s="18">
        <f t="shared" si="0"/>
        <v>1764.7058823529412</v>
      </c>
      <c r="I15" s="19"/>
      <c r="J15" s="20">
        <f t="shared" si="2"/>
        <v>0</v>
      </c>
      <c r="K15" s="1"/>
      <c r="L15" s="1"/>
    </row>
    <row r="16" spans="1:12" x14ac:dyDescent="0.25">
      <c r="A16" s="1"/>
      <c r="B16" s="1"/>
      <c r="C16" s="21" t="s">
        <v>25</v>
      </c>
      <c r="D16" s="22" t="s">
        <v>24</v>
      </c>
      <c r="E16" s="22">
        <v>5</v>
      </c>
      <c r="F16" s="23">
        <v>3000</v>
      </c>
      <c r="G16" s="23">
        <f t="shared" si="1"/>
        <v>2100</v>
      </c>
      <c r="H16" s="23">
        <f t="shared" si="0"/>
        <v>1764.7058823529412</v>
      </c>
      <c r="I16" s="24"/>
      <c r="J16" s="25">
        <f t="shared" si="2"/>
        <v>0</v>
      </c>
      <c r="K16" s="1"/>
      <c r="L16" s="1"/>
    </row>
    <row r="17" spans="1:25" x14ac:dyDescent="0.25">
      <c r="A17" s="1"/>
      <c r="B17" s="1"/>
      <c r="C17" s="16" t="s">
        <v>26</v>
      </c>
      <c r="D17" s="17" t="s">
        <v>24</v>
      </c>
      <c r="E17" s="17">
        <v>10</v>
      </c>
      <c r="F17" s="18">
        <v>6500</v>
      </c>
      <c r="G17" s="18">
        <f t="shared" si="1"/>
        <v>4550</v>
      </c>
      <c r="H17" s="18">
        <f t="shared" si="0"/>
        <v>3823.5294117647059</v>
      </c>
      <c r="I17" s="19"/>
      <c r="J17" s="20">
        <f t="shared" si="2"/>
        <v>0</v>
      </c>
      <c r="K17" s="1"/>
      <c r="L17" s="1"/>
    </row>
    <row r="18" spans="1:25" ht="18.75" x14ac:dyDescent="0.3">
      <c r="A18" s="1"/>
      <c r="B18" s="1"/>
      <c r="C18" s="21" t="s">
        <v>27</v>
      </c>
      <c r="D18" s="22" t="s">
        <v>19</v>
      </c>
      <c r="E18" s="22">
        <v>250</v>
      </c>
      <c r="F18" s="23">
        <v>7000</v>
      </c>
      <c r="G18" s="23">
        <f t="shared" si="1"/>
        <v>4900</v>
      </c>
      <c r="H18" s="23">
        <f t="shared" si="0"/>
        <v>4117.6470588235297</v>
      </c>
      <c r="I18" s="24"/>
      <c r="J18" s="25">
        <f t="shared" si="2"/>
        <v>0</v>
      </c>
      <c r="K18" s="1"/>
      <c r="L18" s="1"/>
      <c r="N18" s="30" t="s">
        <v>28</v>
      </c>
    </row>
    <row r="19" spans="1:25" x14ac:dyDescent="0.25">
      <c r="A19" s="1"/>
      <c r="B19" s="1"/>
      <c r="C19" s="16" t="s">
        <v>27</v>
      </c>
      <c r="D19" s="17" t="s">
        <v>20</v>
      </c>
      <c r="E19" s="17">
        <v>250</v>
      </c>
      <c r="F19" s="18">
        <v>7000</v>
      </c>
      <c r="G19" s="18">
        <f t="shared" si="1"/>
        <v>4900</v>
      </c>
      <c r="H19" s="18">
        <f t="shared" si="0"/>
        <v>4117.6470588235297</v>
      </c>
      <c r="I19" s="19"/>
      <c r="J19" s="20">
        <f t="shared" si="2"/>
        <v>0</v>
      </c>
      <c r="K19" s="1"/>
      <c r="L19" s="1"/>
    </row>
    <row r="20" spans="1:25" x14ac:dyDescent="0.25">
      <c r="A20" s="1"/>
      <c r="B20" s="1"/>
      <c r="C20" s="21" t="s">
        <v>29</v>
      </c>
      <c r="D20" s="22" t="s">
        <v>19</v>
      </c>
      <c r="E20" s="22">
        <v>250</v>
      </c>
      <c r="F20" s="23">
        <v>7000</v>
      </c>
      <c r="G20" s="23">
        <f t="shared" si="1"/>
        <v>4900</v>
      </c>
      <c r="H20" s="23">
        <f t="shared" si="0"/>
        <v>4117.6470588235297</v>
      </c>
      <c r="I20" s="24"/>
      <c r="J20" s="25">
        <f t="shared" si="2"/>
        <v>0</v>
      </c>
      <c r="K20" s="1"/>
      <c r="L20" s="1"/>
    </row>
    <row r="21" spans="1:25" x14ac:dyDescent="0.25">
      <c r="A21" s="1"/>
      <c r="B21" s="1"/>
      <c r="C21" s="16" t="s">
        <v>30</v>
      </c>
      <c r="D21" s="17" t="s">
        <v>19</v>
      </c>
      <c r="E21" s="17">
        <v>250</v>
      </c>
      <c r="F21" s="18">
        <v>7000</v>
      </c>
      <c r="G21" s="18">
        <f t="shared" si="1"/>
        <v>4900</v>
      </c>
      <c r="H21" s="18">
        <f t="shared" si="0"/>
        <v>4117.6470588235297</v>
      </c>
      <c r="I21" s="19"/>
      <c r="J21" s="20">
        <f t="shared" si="2"/>
        <v>0</v>
      </c>
      <c r="K21" s="1"/>
      <c r="L21" s="1"/>
    </row>
    <row r="22" spans="1:25" x14ac:dyDescent="0.25">
      <c r="A22" s="1"/>
      <c r="B22" s="1"/>
      <c r="C22" s="21" t="s">
        <v>27</v>
      </c>
      <c r="D22" s="22" t="s">
        <v>19</v>
      </c>
      <c r="E22" s="22">
        <v>500</v>
      </c>
      <c r="F22" s="23">
        <v>11000</v>
      </c>
      <c r="G22" s="23">
        <f t="shared" si="1"/>
        <v>7699.9999999999991</v>
      </c>
      <c r="H22" s="23">
        <f t="shared" si="0"/>
        <v>6470.5882352941171</v>
      </c>
      <c r="I22" s="24"/>
      <c r="J22" s="25">
        <f t="shared" si="2"/>
        <v>0</v>
      </c>
      <c r="K22" s="1"/>
      <c r="L22" s="1"/>
    </row>
    <row r="23" spans="1:25" x14ac:dyDescent="0.25">
      <c r="A23" s="1"/>
      <c r="B23" s="1"/>
      <c r="C23" s="16" t="s">
        <v>29</v>
      </c>
      <c r="D23" s="17" t="s">
        <v>19</v>
      </c>
      <c r="E23" s="17">
        <v>500</v>
      </c>
      <c r="F23" s="18">
        <v>11000</v>
      </c>
      <c r="G23" s="18">
        <f t="shared" si="1"/>
        <v>7699.9999999999991</v>
      </c>
      <c r="H23" s="18">
        <f t="shared" si="0"/>
        <v>6470.5882352941171</v>
      </c>
      <c r="I23" s="19"/>
      <c r="J23" s="20">
        <f t="shared" si="2"/>
        <v>0</v>
      </c>
      <c r="K23" s="1"/>
      <c r="L23" s="1"/>
    </row>
    <row r="24" spans="1:25" x14ac:dyDescent="0.25">
      <c r="A24" s="1"/>
      <c r="B24" s="1"/>
      <c r="C24" s="21" t="s">
        <v>30</v>
      </c>
      <c r="D24" s="22" t="s">
        <v>19</v>
      </c>
      <c r="E24" s="22">
        <v>500</v>
      </c>
      <c r="F24" s="23">
        <v>11000</v>
      </c>
      <c r="G24" s="23">
        <f t="shared" si="1"/>
        <v>7699.9999999999991</v>
      </c>
      <c r="H24" s="23">
        <f t="shared" si="0"/>
        <v>6470.5882352941171</v>
      </c>
      <c r="I24" s="24"/>
      <c r="J24" s="25">
        <f t="shared" si="2"/>
        <v>0</v>
      </c>
      <c r="K24" s="1"/>
      <c r="L24" s="1"/>
    </row>
    <row r="25" spans="1:25" x14ac:dyDescent="0.25">
      <c r="A25" s="1"/>
      <c r="B25" s="1"/>
      <c r="C25" s="16" t="s">
        <v>90</v>
      </c>
      <c r="D25" s="17" t="s">
        <v>24</v>
      </c>
      <c r="E25" s="17">
        <v>250</v>
      </c>
      <c r="F25" s="18">
        <v>8000</v>
      </c>
      <c r="G25" s="18">
        <f t="shared" si="1"/>
        <v>5600</v>
      </c>
      <c r="H25" s="18">
        <f t="shared" si="0"/>
        <v>4705.8823529411766</v>
      </c>
      <c r="I25" s="19"/>
      <c r="J25" s="20">
        <f t="shared" si="2"/>
        <v>0</v>
      </c>
      <c r="K25" s="1"/>
      <c r="L25" s="1"/>
    </row>
    <row r="26" spans="1:25" ht="18.75" x14ac:dyDescent="0.3">
      <c r="A26" s="1"/>
      <c r="B26" s="1"/>
      <c r="C26" s="21" t="s">
        <v>31</v>
      </c>
      <c r="D26" s="22" t="s">
        <v>24</v>
      </c>
      <c r="E26" s="22">
        <v>25</v>
      </c>
      <c r="F26" s="23">
        <v>3500</v>
      </c>
      <c r="G26" s="23">
        <f t="shared" si="1"/>
        <v>2450</v>
      </c>
      <c r="H26" s="23">
        <f t="shared" si="0"/>
        <v>2058.8235294117649</v>
      </c>
      <c r="I26" s="24"/>
      <c r="J26" s="25">
        <f t="shared" si="2"/>
        <v>0</v>
      </c>
      <c r="K26" s="1"/>
      <c r="L26" s="1"/>
      <c r="O26" s="30"/>
      <c r="P26" s="30"/>
      <c r="Q26" s="30"/>
      <c r="R26" s="30"/>
      <c r="S26" s="31"/>
      <c r="T26" s="31"/>
      <c r="U26" s="31"/>
      <c r="V26" s="31"/>
      <c r="W26" s="31"/>
      <c r="X26" s="31"/>
      <c r="Y26" s="31"/>
    </row>
    <row r="27" spans="1:25" ht="18.75" x14ac:dyDescent="0.3">
      <c r="A27" s="1"/>
      <c r="B27" s="1"/>
      <c r="C27" s="16" t="s">
        <v>32</v>
      </c>
      <c r="D27" s="17" t="s">
        <v>24</v>
      </c>
      <c r="E27" s="17">
        <v>25</v>
      </c>
      <c r="F27" s="18">
        <v>3500</v>
      </c>
      <c r="G27" s="18">
        <f t="shared" si="1"/>
        <v>2450</v>
      </c>
      <c r="H27" s="18">
        <f t="shared" si="0"/>
        <v>2058.8235294117649</v>
      </c>
      <c r="I27" s="19"/>
      <c r="J27" s="20">
        <f t="shared" si="2"/>
        <v>0</v>
      </c>
      <c r="K27" s="1"/>
      <c r="L27" s="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8.75" x14ac:dyDescent="0.3">
      <c r="A28" s="1"/>
      <c r="B28" s="1"/>
      <c r="C28" s="21" t="s">
        <v>33</v>
      </c>
      <c r="D28" s="22" t="s">
        <v>24</v>
      </c>
      <c r="E28" s="22">
        <v>25</v>
      </c>
      <c r="F28" s="23">
        <v>3500</v>
      </c>
      <c r="G28" s="23">
        <f t="shared" si="1"/>
        <v>2450</v>
      </c>
      <c r="H28" s="23">
        <f t="shared" si="0"/>
        <v>2058.8235294117649</v>
      </c>
      <c r="I28" s="24"/>
      <c r="J28" s="25">
        <f t="shared" si="2"/>
        <v>0</v>
      </c>
      <c r="K28" s="1"/>
      <c r="L28" s="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8.75" x14ac:dyDescent="0.3">
      <c r="A29" s="1"/>
      <c r="B29" s="1"/>
      <c r="C29" s="16" t="s">
        <v>31</v>
      </c>
      <c r="D29" s="17" t="s">
        <v>24</v>
      </c>
      <c r="E29" s="17">
        <v>120</v>
      </c>
      <c r="F29" s="18">
        <v>6500</v>
      </c>
      <c r="G29" s="18">
        <f t="shared" si="1"/>
        <v>4550</v>
      </c>
      <c r="H29" s="18">
        <f t="shared" si="0"/>
        <v>3823.5294117647059</v>
      </c>
      <c r="I29" s="19"/>
      <c r="J29" s="20">
        <f t="shared" si="2"/>
        <v>0</v>
      </c>
      <c r="K29" s="1"/>
      <c r="L29" s="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</row>
    <row r="30" spans="1:25" ht="18.75" x14ac:dyDescent="0.3">
      <c r="A30" s="1"/>
      <c r="B30" s="1"/>
      <c r="C30" s="21" t="s">
        <v>32</v>
      </c>
      <c r="D30" s="22" t="s">
        <v>24</v>
      </c>
      <c r="E30" s="22">
        <v>120</v>
      </c>
      <c r="F30" s="23">
        <v>6500</v>
      </c>
      <c r="G30" s="23">
        <f t="shared" si="1"/>
        <v>4550</v>
      </c>
      <c r="H30" s="23">
        <f t="shared" si="0"/>
        <v>3823.5294117647059</v>
      </c>
      <c r="I30" s="24"/>
      <c r="J30" s="25">
        <f t="shared" si="2"/>
        <v>0</v>
      </c>
      <c r="K30" s="1"/>
      <c r="L30" s="1"/>
      <c r="N30" s="31" t="s">
        <v>34</v>
      </c>
      <c r="O30" s="31" t="s">
        <v>35</v>
      </c>
      <c r="P30" s="31"/>
      <c r="Q30" s="31"/>
      <c r="R30" s="31"/>
      <c r="S30" s="31"/>
      <c r="T30" s="31"/>
      <c r="U30" s="31"/>
      <c r="V30" s="31"/>
      <c r="W30" s="31"/>
      <c r="X30" s="31"/>
      <c r="Y30" s="31"/>
    </row>
    <row r="31" spans="1:25" ht="18.75" x14ac:dyDescent="0.3">
      <c r="A31" s="1"/>
      <c r="B31" s="1"/>
      <c r="C31" s="16" t="s">
        <v>33</v>
      </c>
      <c r="D31" s="17" t="s">
        <v>24</v>
      </c>
      <c r="E31" s="17">
        <v>120</v>
      </c>
      <c r="F31" s="18">
        <v>6500</v>
      </c>
      <c r="G31" s="18">
        <f t="shared" si="1"/>
        <v>4550</v>
      </c>
      <c r="H31" s="18">
        <f t="shared" si="0"/>
        <v>3823.5294117647059</v>
      </c>
      <c r="I31" s="19"/>
      <c r="J31" s="20">
        <f t="shared" si="2"/>
        <v>0</v>
      </c>
      <c r="K31" s="1"/>
      <c r="L31" s="1"/>
      <c r="N31" s="31" t="s">
        <v>36</v>
      </c>
      <c r="O31" s="31" t="s">
        <v>37</v>
      </c>
      <c r="P31" s="31"/>
      <c r="Q31" s="31"/>
      <c r="R31" s="31"/>
      <c r="S31" s="31"/>
      <c r="T31" s="31"/>
      <c r="U31" s="31"/>
      <c r="V31" s="31"/>
      <c r="W31" s="31"/>
      <c r="X31" s="31"/>
      <c r="Y31" s="31"/>
    </row>
    <row r="32" spans="1:25" ht="18.75" x14ac:dyDescent="0.3">
      <c r="A32" s="1"/>
      <c r="B32" s="1"/>
      <c r="C32" s="21" t="s">
        <v>38</v>
      </c>
      <c r="D32" s="22" t="s">
        <v>24</v>
      </c>
      <c r="E32" s="22">
        <v>250</v>
      </c>
      <c r="F32" s="23">
        <v>7900</v>
      </c>
      <c r="G32" s="23">
        <f t="shared" si="1"/>
        <v>5530</v>
      </c>
      <c r="H32" s="23">
        <f t="shared" si="0"/>
        <v>4647.0588235294117</v>
      </c>
      <c r="I32" s="24"/>
      <c r="J32" s="25">
        <f t="shared" si="2"/>
        <v>0</v>
      </c>
      <c r="K32" s="1"/>
      <c r="L32" s="1"/>
      <c r="N32" s="31" t="s">
        <v>39</v>
      </c>
      <c r="O32" s="31" t="s">
        <v>40</v>
      </c>
      <c r="P32" s="31"/>
      <c r="Q32" s="31"/>
      <c r="R32" s="31"/>
      <c r="S32" s="31"/>
      <c r="T32" s="31"/>
      <c r="U32" s="31"/>
      <c r="V32" s="31"/>
      <c r="W32" s="31"/>
      <c r="X32" s="31"/>
      <c r="Y32" s="31"/>
    </row>
    <row r="33" spans="1:25" ht="18.75" x14ac:dyDescent="0.3">
      <c r="A33" s="1"/>
      <c r="B33" s="1"/>
      <c r="C33" s="16" t="s">
        <v>41</v>
      </c>
      <c r="D33" s="17" t="s">
        <v>24</v>
      </c>
      <c r="E33" s="17">
        <v>250</v>
      </c>
      <c r="F33" s="18">
        <v>7900</v>
      </c>
      <c r="G33" s="18">
        <f t="shared" si="1"/>
        <v>5530</v>
      </c>
      <c r="H33" s="18">
        <f t="shared" si="0"/>
        <v>4647.0588235294117</v>
      </c>
      <c r="I33" s="19"/>
      <c r="J33" s="20">
        <f t="shared" si="2"/>
        <v>0</v>
      </c>
      <c r="K33" s="1"/>
      <c r="L33" s="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</row>
    <row r="34" spans="1:25" ht="18.75" x14ac:dyDescent="0.3">
      <c r="A34" s="1"/>
      <c r="B34" s="1"/>
      <c r="C34" s="21" t="s">
        <v>42</v>
      </c>
      <c r="D34" s="22" t="s">
        <v>19</v>
      </c>
      <c r="E34" s="22">
        <v>30</v>
      </c>
      <c r="F34" s="23">
        <v>4000</v>
      </c>
      <c r="G34" s="23">
        <f t="shared" si="1"/>
        <v>2800</v>
      </c>
      <c r="H34" s="23">
        <f t="shared" si="0"/>
        <v>2352.9411764705883</v>
      </c>
      <c r="I34" s="24"/>
      <c r="J34" s="25">
        <f t="shared" si="2"/>
        <v>0</v>
      </c>
      <c r="K34" s="1"/>
      <c r="L34" s="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</row>
    <row r="35" spans="1:25" ht="18.75" x14ac:dyDescent="0.3">
      <c r="A35" s="1"/>
      <c r="B35" s="1"/>
      <c r="C35" s="16" t="s">
        <v>42</v>
      </c>
      <c r="D35" s="17" t="s">
        <v>19</v>
      </c>
      <c r="E35" s="17">
        <v>60</v>
      </c>
      <c r="F35" s="18">
        <v>6900</v>
      </c>
      <c r="G35" s="18">
        <f t="shared" si="1"/>
        <v>4830</v>
      </c>
      <c r="H35" s="18">
        <f t="shared" si="0"/>
        <v>4058.8235294117649</v>
      </c>
      <c r="I35" s="19"/>
      <c r="J35" s="20">
        <f t="shared" si="2"/>
        <v>0</v>
      </c>
      <c r="K35" s="1"/>
      <c r="L35" s="1"/>
      <c r="N35" s="31"/>
      <c r="O35" s="30" t="s">
        <v>43</v>
      </c>
      <c r="P35" s="30" t="s">
        <v>44</v>
      </c>
      <c r="Q35" s="30"/>
      <c r="R35" s="30"/>
      <c r="S35" s="31"/>
      <c r="T35" s="31"/>
      <c r="U35" s="31"/>
      <c r="V35" s="31"/>
      <c r="W35" s="31"/>
      <c r="X35" s="31"/>
      <c r="Y35" s="31"/>
    </row>
    <row r="36" spans="1:25" ht="18.75" x14ac:dyDescent="0.3">
      <c r="A36" s="1"/>
      <c r="B36" s="1"/>
      <c r="C36" s="21" t="s">
        <v>45</v>
      </c>
      <c r="D36" s="22" t="s">
        <v>24</v>
      </c>
      <c r="E36" s="22">
        <v>30</v>
      </c>
      <c r="F36" s="23">
        <v>4000</v>
      </c>
      <c r="G36" s="23">
        <f t="shared" si="1"/>
        <v>2800</v>
      </c>
      <c r="H36" s="23">
        <f t="shared" si="0"/>
        <v>2352.9411764705883</v>
      </c>
      <c r="I36" s="24"/>
      <c r="J36" s="25">
        <f t="shared" si="2"/>
        <v>0</v>
      </c>
      <c r="K36" s="1"/>
      <c r="L36" s="1"/>
      <c r="N36" s="31"/>
      <c r="O36" s="30" t="s">
        <v>46</v>
      </c>
      <c r="P36" s="30" t="s">
        <v>47</v>
      </c>
      <c r="Q36" s="30"/>
      <c r="R36" s="30"/>
      <c r="S36" s="31"/>
      <c r="T36" s="31"/>
      <c r="U36" s="31"/>
      <c r="V36" s="31"/>
      <c r="W36" s="31"/>
      <c r="X36" s="31"/>
      <c r="Y36" s="31"/>
    </row>
    <row r="37" spans="1:25" ht="18.75" x14ac:dyDescent="0.3">
      <c r="A37" s="1"/>
      <c r="B37" s="1"/>
      <c r="C37" s="16" t="s">
        <v>45</v>
      </c>
      <c r="D37" s="17" t="s">
        <v>24</v>
      </c>
      <c r="E37" s="17">
        <v>60</v>
      </c>
      <c r="F37" s="18">
        <v>6900</v>
      </c>
      <c r="G37" s="18">
        <f t="shared" si="1"/>
        <v>4830</v>
      </c>
      <c r="H37" s="18">
        <f t="shared" si="0"/>
        <v>4058.8235294117649</v>
      </c>
      <c r="I37" s="19"/>
      <c r="J37" s="20">
        <f t="shared" si="2"/>
        <v>0</v>
      </c>
      <c r="K37" s="1"/>
      <c r="L37" s="1"/>
      <c r="N37" s="31"/>
      <c r="O37" s="30" t="s">
        <v>48</v>
      </c>
      <c r="P37" s="30" t="s">
        <v>49</v>
      </c>
      <c r="Q37" s="30"/>
      <c r="R37" s="30"/>
      <c r="S37" s="31"/>
      <c r="T37" s="31"/>
      <c r="U37" s="31"/>
      <c r="V37" s="31"/>
      <c r="W37" s="31"/>
      <c r="X37" s="31"/>
      <c r="Y37" s="31"/>
    </row>
    <row r="38" spans="1:25" ht="18.75" x14ac:dyDescent="0.3">
      <c r="A38" s="1"/>
      <c r="B38" s="1"/>
      <c r="C38" s="21" t="s">
        <v>50</v>
      </c>
      <c r="D38" s="22" t="s">
        <v>19</v>
      </c>
      <c r="E38" s="22">
        <v>250</v>
      </c>
      <c r="F38" s="23">
        <v>8500</v>
      </c>
      <c r="G38" s="23">
        <f t="shared" si="1"/>
        <v>5950</v>
      </c>
      <c r="H38" s="23">
        <f t="shared" si="0"/>
        <v>5000</v>
      </c>
      <c r="I38" s="24"/>
      <c r="J38" s="25">
        <f t="shared" si="2"/>
        <v>0</v>
      </c>
      <c r="K38" s="1"/>
      <c r="L38" s="1"/>
      <c r="N38" s="31"/>
      <c r="O38" s="30" t="s">
        <v>51</v>
      </c>
      <c r="P38" s="30">
        <v>31670304615</v>
      </c>
      <c r="Q38" s="30"/>
      <c r="R38" s="30"/>
      <c r="S38" s="31"/>
      <c r="T38" s="31"/>
      <c r="U38" s="31"/>
      <c r="V38" s="31"/>
      <c r="W38" s="31"/>
      <c r="X38" s="31"/>
      <c r="Y38" s="31"/>
    </row>
    <row r="39" spans="1:25" ht="18.75" x14ac:dyDescent="0.3">
      <c r="A39" s="1"/>
      <c r="B39" s="1"/>
      <c r="C39" s="16" t="s">
        <v>52</v>
      </c>
      <c r="D39" s="17" t="s">
        <v>24</v>
      </c>
      <c r="E39" s="17">
        <v>25</v>
      </c>
      <c r="F39" s="18">
        <v>4000</v>
      </c>
      <c r="G39" s="18">
        <f t="shared" si="1"/>
        <v>2800</v>
      </c>
      <c r="H39" s="18">
        <f t="shared" si="0"/>
        <v>2352.9411764705883</v>
      </c>
      <c r="I39" s="19"/>
      <c r="J39" s="20">
        <f t="shared" si="2"/>
        <v>0</v>
      </c>
      <c r="K39" s="1"/>
      <c r="L39" s="1"/>
      <c r="N39" s="31"/>
      <c r="O39" s="30" t="s">
        <v>53</v>
      </c>
      <c r="P39" s="32" t="s">
        <v>54</v>
      </c>
      <c r="Q39" s="30"/>
      <c r="R39" s="30"/>
      <c r="S39" s="31"/>
      <c r="T39" s="31"/>
      <c r="U39" s="31"/>
      <c r="V39" s="31"/>
      <c r="W39" s="31"/>
      <c r="X39" s="31"/>
      <c r="Y39" s="31"/>
    </row>
    <row r="40" spans="1:25" ht="18.75" x14ac:dyDescent="0.3">
      <c r="A40" s="1"/>
      <c r="B40" s="1"/>
      <c r="C40" s="21" t="s">
        <v>52</v>
      </c>
      <c r="D40" s="22" t="s">
        <v>24</v>
      </c>
      <c r="E40" s="22">
        <v>60</v>
      </c>
      <c r="F40" s="23">
        <v>6900</v>
      </c>
      <c r="G40" s="23">
        <f t="shared" si="1"/>
        <v>4830</v>
      </c>
      <c r="H40" s="23">
        <f t="shared" si="0"/>
        <v>4058.8235294117649</v>
      </c>
      <c r="I40" s="24"/>
      <c r="J40" s="25">
        <f t="shared" si="2"/>
        <v>0</v>
      </c>
      <c r="K40" s="1"/>
      <c r="L40" s="1"/>
      <c r="N40" s="31"/>
      <c r="O40" s="30" t="s">
        <v>55</v>
      </c>
      <c r="P40" s="33" t="s">
        <v>56</v>
      </c>
      <c r="Q40" s="30"/>
      <c r="R40" s="30"/>
      <c r="S40" s="31"/>
      <c r="T40" s="31"/>
      <c r="U40" s="31"/>
      <c r="V40" s="31"/>
      <c r="W40" s="31"/>
      <c r="X40" s="31"/>
      <c r="Y40" s="31"/>
    </row>
    <row r="41" spans="1:25" x14ac:dyDescent="0.25">
      <c r="A41" s="1"/>
      <c r="B41" s="1"/>
      <c r="C41" s="16" t="s">
        <v>57</v>
      </c>
      <c r="D41" s="17" t="s">
        <v>24</v>
      </c>
      <c r="E41" s="17">
        <v>25</v>
      </c>
      <c r="F41" s="18">
        <v>4000</v>
      </c>
      <c r="G41" s="18">
        <f t="shared" si="1"/>
        <v>2800</v>
      </c>
      <c r="H41" s="18">
        <f t="shared" si="0"/>
        <v>2352.9411764705883</v>
      </c>
      <c r="I41" s="19"/>
      <c r="J41" s="20">
        <f t="shared" si="2"/>
        <v>0</v>
      </c>
      <c r="K41" s="1"/>
      <c r="L41" s="1"/>
    </row>
    <row r="42" spans="1:25" x14ac:dyDescent="0.25">
      <c r="A42" s="1"/>
      <c r="B42" s="1"/>
      <c r="C42" s="21" t="s">
        <v>57</v>
      </c>
      <c r="D42" s="22" t="s">
        <v>24</v>
      </c>
      <c r="E42" s="22">
        <v>60</v>
      </c>
      <c r="F42" s="23">
        <v>6900</v>
      </c>
      <c r="G42" s="23">
        <f t="shared" si="1"/>
        <v>4830</v>
      </c>
      <c r="H42" s="23">
        <f t="shared" si="0"/>
        <v>4058.8235294117649</v>
      </c>
      <c r="I42" s="24"/>
      <c r="J42" s="25">
        <f t="shared" si="2"/>
        <v>0</v>
      </c>
      <c r="K42" s="1"/>
      <c r="L42" s="1"/>
    </row>
    <row r="43" spans="1:25" x14ac:dyDescent="0.25">
      <c r="A43" s="1"/>
      <c r="B43" s="1"/>
      <c r="C43" s="16" t="s">
        <v>58</v>
      </c>
      <c r="D43" s="17" t="s">
        <v>19</v>
      </c>
      <c r="E43" s="17">
        <v>250</v>
      </c>
      <c r="F43" s="18">
        <v>8500</v>
      </c>
      <c r="G43" s="18">
        <f t="shared" si="1"/>
        <v>5950</v>
      </c>
      <c r="H43" s="18">
        <f t="shared" si="0"/>
        <v>5000</v>
      </c>
      <c r="I43" s="19"/>
      <c r="J43" s="20">
        <f t="shared" si="2"/>
        <v>0</v>
      </c>
      <c r="K43" s="1"/>
      <c r="L43" s="1"/>
    </row>
    <row r="44" spans="1:25" x14ac:dyDescent="0.25">
      <c r="A44" s="1"/>
      <c r="B44" s="1"/>
      <c r="C44" s="21" t="s">
        <v>58</v>
      </c>
      <c r="D44" s="22" t="s">
        <v>20</v>
      </c>
      <c r="E44" s="22">
        <v>250</v>
      </c>
      <c r="F44" s="23">
        <v>8500</v>
      </c>
      <c r="G44" s="23">
        <f t="shared" si="1"/>
        <v>5950</v>
      </c>
      <c r="H44" s="23">
        <f t="shared" si="0"/>
        <v>5000</v>
      </c>
      <c r="I44" s="24"/>
      <c r="J44" s="25">
        <f t="shared" si="2"/>
        <v>0</v>
      </c>
      <c r="K44" s="1"/>
      <c r="L44" s="1"/>
    </row>
    <row r="45" spans="1:25" x14ac:dyDescent="0.25">
      <c r="A45" s="1"/>
      <c r="B45" s="1"/>
      <c r="C45" s="16" t="s">
        <v>59</v>
      </c>
      <c r="D45" s="17" t="s">
        <v>24</v>
      </c>
      <c r="E45" s="17">
        <v>30</v>
      </c>
      <c r="F45" s="18">
        <v>4000</v>
      </c>
      <c r="G45" s="18">
        <f t="shared" si="1"/>
        <v>2800</v>
      </c>
      <c r="H45" s="18">
        <f t="shared" si="0"/>
        <v>2352.9411764705883</v>
      </c>
      <c r="I45" s="19"/>
      <c r="J45" s="20">
        <f t="shared" si="2"/>
        <v>0</v>
      </c>
      <c r="K45" s="1"/>
    </row>
    <row r="46" spans="1:25" x14ac:dyDescent="0.25">
      <c r="A46" s="1"/>
      <c r="B46" s="1"/>
      <c r="C46" s="21" t="s">
        <v>59</v>
      </c>
      <c r="D46" s="22" t="s">
        <v>24</v>
      </c>
      <c r="E46" s="22">
        <v>60</v>
      </c>
      <c r="F46" s="23">
        <v>6900</v>
      </c>
      <c r="G46" s="23">
        <f t="shared" si="1"/>
        <v>4830</v>
      </c>
      <c r="H46" s="23">
        <f t="shared" si="0"/>
        <v>4058.8235294117649</v>
      </c>
      <c r="I46" s="24"/>
      <c r="J46" s="25">
        <f t="shared" si="2"/>
        <v>0</v>
      </c>
      <c r="K46" s="1"/>
      <c r="L46" s="1"/>
    </row>
    <row r="47" spans="1:25" x14ac:dyDescent="0.25">
      <c r="A47" s="1"/>
      <c r="B47" s="1"/>
      <c r="C47" s="16" t="s">
        <v>92</v>
      </c>
      <c r="D47" s="17" t="s">
        <v>24</v>
      </c>
      <c r="E47" s="17">
        <v>120</v>
      </c>
      <c r="F47" s="18">
        <v>11000</v>
      </c>
      <c r="G47" s="18">
        <f t="shared" si="1"/>
        <v>7699.9999999999991</v>
      </c>
      <c r="H47" s="18">
        <f t="shared" si="0"/>
        <v>6470.5882352941171</v>
      </c>
      <c r="I47" s="19"/>
      <c r="J47" s="20">
        <f t="shared" si="2"/>
        <v>0</v>
      </c>
      <c r="K47" s="1"/>
      <c r="L47" s="1"/>
    </row>
    <row r="48" spans="1:25" x14ac:dyDescent="0.25">
      <c r="A48" s="1"/>
      <c r="B48" s="1"/>
      <c r="C48" s="21" t="s">
        <v>60</v>
      </c>
      <c r="D48" s="22" t="s">
        <v>24</v>
      </c>
      <c r="E48" s="22">
        <v>60</v>
      </c>
      <c r="F48" s="23">
        <v>6900</v>
      </c>
      <c r="G48" s="23">
        <f t="shared" si="1"/>
        <v>4830</v>
      </c>
      <c r="H48" s="23">
        <f t="shared" si="0"/>
        <v>4058.8235294117649</v>
      </c>
      <c r="I48" s="24"/>
      <c r="J48" s="25">
        <f t="shared" si="2"/>
        <v>0</v>
      </c>
      <c r="K48" s="1"/>
      <c r="L48" s="1"/>
    </row>
    <row r="49" spans="1:12" x14ac:dyDescent="0.25">
      <c r="A49" s="1"/>
      <c r="B49" s="1"/>
      <c r="C49" s="16" t="s">
        <v>61</v>
      </c>
      <c r="D49" s="17" t="s">
        <v>62</v>
      </c>
      <c r="E49" s="17">
        <v>25</v>
      </c>
      <c r="F49" s="18">
        <v>4000</v>
      </c>
      <c r="G49" s="18">
        <f t="shared" si="1"/>
        <v>2800</v>
      </c>
      <c r="H49" s="18">
        <f t="shared" si="0"/>
        <v>2352.9411764705883</v>
      </c>
      <c r="I49" s="19"/>
      <c r="J49" s="20">
        <f t="shared" si="2"/>
        <v>0</v>
      </c>
      <c r="K49" s="1"/>
      <c r="L49" s="1"/>
    </row>
    <row r="50" spans="1:12" x14ac:dyDescent="0.25">
      <c r="A50" s="1"/>
      <c r="B50" s="1"/>
      <c r="C50" s="21" t="s">
        <v>61</v>
      </c>
      <c r="D50" s="22" t="s">
        <v>62</v>
      </c>
      <c r="E50" s="22">
        <v>60</v>
      </c>
      <c r="F50" s="23">
        <v>6900</v>
      </c>
      <c r="G50" s="23">
        <f t="shared" si="1"/>
        <v>4830</v>
      </c>
      <c r="H50" s="23">
        <f t="shared" si="0"/>
        <v>4058.8235294117649</v>
      </c>
      <c r="I50" s="24"/>
      <c r="J50" s="25">
        <f t="shared" si="2"/>
        <v>0</v>
      </c>
      <c r="K50" s="1"/>
      <c r="L50" s="1"/>
    </row>
    <row r="51" spans="1:12" x14ac:dyDescent="0.25">
      <c r="A51" s="1"/>
      <c r="B51" s="1"/>
      <c r="C51" s="16" t="s">
        <v>63</v>
      </c>
      <c r="D51" s="17" t="s">
        <v>62</v>
      </c>
      <c r="E51" s="17">
        <v>120</v>
      </c>
      <c r="F51" s="18">
        <v>7500</v>
      </c>
      <c r="G51" s="18">
        <f t="shared" si="1"/>
        <v>5250</v>
      </c>
      <c r="H51" s="18">
        <f t="shared" si="0"/>
        <v>4411.7647058823532</v>
      </c>
      <c r="I51" s="19"/>
      <c r="J51" s="20">
        <f t="shared" si="2"/>
        <v>0</v>
      </c>
      <c r="K51" s="1"/>
      <c r="L51" s="1"/>
    </row>
    <row r="52" spans="1:12" ht="15.75" thickBot="1" x14ac:dyDescent="0.3">
      <c r="A52" s="1"/>
      <c r="B52" s="1"/>
      <c r="C52" s="78" t="s">
        <v>63</v>
      </c>
      <c r="D52" s="79" t="s">
        <v>62</v>
      </c>
      <c r="E52" s="79">
        <v>250</v>
      </c>
      <c r="F52" s="80">
        <v>12000</v>
      </c>
      <c r="G52" s="80">
        <f t="shared" si="1"/>
        <v>8400</v>
      </c>
      <c r="H52" s="80">
        <f t="shared" si="0"/>
        <v>7058.8235294117649</v>
      </c>
      <c r="I52" s="81"/>
      <c r="J52" s="82">
        <f t="shared" si="2"/>
        <v>0</v>
      </c>
      <c r="K52" s="1"/>
      <c r="L52" s="1"/>
    </row>
    <row r="53" spans="1:12" x14ac:dyDescent="0.25">
      <c r="A53" s="1"/>
      <c r="B53" s="1"/>
      <c r="C53" s="1"/>
      <c r="D53" s="1"/>
      <c r="E53" s="1"/>
      <c r="F53" s="1"/>
      <c r="G53" s="1"/>
      <c r="H53" s="1"/>
      <c r="I53" s="1"/>
      <c r="J53" s="34"/>
      <c r="K53" s="1"/>
      <c r="L53" s="1"/>
    </row>
    <row r="54" spans="1:12" ht="15.75" thickBot="1" x14ac:dyDescent="0.3">
      <c r="A54" s="1"/>
      <c r="B54" s="1"/>
      <c r="C54" s="1"/>
      <c r="D54" s="1"/>
      <c r="E54" s="1"/>
      <c r="F54" s="1"/>
      <c r="G54" s="1"/>
      <c r="H54" s="1"/>
      <c r="I54" s="1"/>
      <c r="J54" s="34"/>
      <c r="K54" s="1"/>
      <c r="L54" s="1"/>
    </row>
    <row r="55" spans="1:12" x14ac:dyDescent="0.25">
      <c r="A55" s="1"/>
      <c r="B55" s="1"/>
      <c r="C55" s="87" t="s">
        <v>101</v>
      </c>
      <c r="D55" s="88"/>
      <c r="E55" s="88"/>
      <c r="F55" s="88"/>
      <c r="G55" s="88"/>
      <c r="H55" s="88"/>
      <c r="I55" s="88"/>
      <c r="J55" s="89"/>
      <c r="K55" s="1"/>
      <c r="L55" s="1"/>
    </row>
    <row r="56" spans="1:12" x14ac:dyDescent="0.25">
      <c r="A56" s="1"/>
      <c r="B56" s="1"/>
      <c r="C56" s="85" t="s">
        <v>94</v>
      </c>
      <c r="D56" s="83" t="s">
        <v>98</v>
      </c>
      <c r="E56" s="29">
        <v>250</v>
      </c>
      <c r="F56" s="23">
        <v>7000</v>
      </c>
      <c r="G56" s="23">
        <f>F56*65%</f>
        <v>4550</v>
      </c>
      <c r="H56" s="23">
        <f t="shared" ref="H56:H59" si="3">G56/1.19</f>
        <v>3823.5294117647059</v>
      </c>
      <c r="I56" s="24"/>
      <c r="J56" s="25">
        <f t="shared" ref="J56:J61" si="4">H56*I56</f>
        <v>0</v>
      </c>
      <c r="K56" s="1"/>
      <c r="L56" s="1"/>
    </row>
    <row r="57" spans="1:12" x14ac:dyDescent="0.25">
      <c r="A57" s="1"/>
      <c r="B57" s="1"/>
      <c r="C57" s="86" t="s">
        <v>95</v>
      </c>
      <c r="D57" s="84" t="s">
        <v>24</v>
      </c>
      <c r="E57" s="27">
        <v>120</v>
      </c>
      <c r="F57" s="18">
        <v>8900</v>
      </c>
      <c r="G57" s="18">
        <f>F57*65%</f>
        <v>5785</v>
      </c>
      <c r="H57" s="18">
        <f t="shared" si="3"/>
        <v>4861.3445378151264</v>
      </c>
      <c r="I57" s="19"/>
      <c r="J57" s="20">
        <f t="shared" si="4"/>
        <v>0</v>
      </c>
      <c r="K57" s="1"/>
      <c r="L57" s="1"/>
    </row>
    <row r="58" spans="1:12" x14ac:dyDescent="0.25">
      <c r="A58" s="1"/>
      <c r="B58" s="1"/>
      <c r="C58" s="85" t="s">
        <v>93</v>
      </c>
      <c r="D58" s="22" t="s">
        <v>24</v>
      </c>
      <c r="E58" s="29">
        <v>5</v>
      </c>
      <c r="F58" s="23">
        <v>3000</v>
      </c>
      <c r="G58" s="23">
        <f t="shared" ref="G58:G59" si="5">F58*65%</f>
        <v>1950</v>
      </c>
      <c r="H58" s="23">
        <f t="shared" si="3"/>
        <v>1638.6554621848741</v>
      </c>
      <c r="I58" s="24"/>
      <c r="J58" s="25">
        <f t="shared" si="4"/>
        <v>0</v>
      </c>
      <c r="K58" s="1"/>
      <c r="L58" s="1"/>
    </row>
    <row r="59" spans="1:12" x14ac:dyDescent="0.25">
      <c r="A59" s="1"/>
      <c r="B59" s="1"/>
      <c r="C59" s="86" t="s">
        <v>96</v>
      </c>
      <c r="D59" s="84" t="s">
        <v>24</v>
      </c>
      <c r="E59" s="27">
        <v>250</v>
      </c>
      <c r="F59" s="18">
        <v>7900</v>
      </c>
      <c r="G59" s="18">
        <f t="shared" si="5"/>
        <v>5135</v>
      </c>
      <c r="H59" s="18">
        <f t="shared" si="3"/>
        <v>4315.1260504201682</v>
      </c>
      <c r="I59" s="19"/>
      <c r="J59" s="20">
        <f t="shared" si="4"/>
        <v>0</v>
      </c>
      <c r="K59" s="1"/>
      <c r="L59" s="1"/>
    </row>
    <row r="60" spans="1:12" x14ac:dyDescent="0.25">
      <c r="A60" s="1"/>
      <c r="B60" s="1"/>
      <c r="C60" s="85" t="s">
        <v>97</v>
      </c>
      <c r="D60" s="22" t="s">
        <v>24</v>
      </c>
      <c r="E60" s="29">
        <v>25</v>
      </c>
      <c r="F60" s="23">
        <v>3500</v>
      </c>
      <c r="G60" s="23">
        <f>F60*65%</f>
        <v>2275</v>
      </c>
      <c r="H60" s="23">
        <f>G60/1.19</f>
        <v>1911.7647058823529</v>
      </c>
      <c r="I60" s="24"/>
      <c r="J60" s="25">
        <f t="shared" si="4"/>
        <v>0</v>
      </c>
      <c r="K60" s="1"/>
      <c r="L60" s="1"/>
    </row>
    <row r="61" spans="1:12" ht="15.75" thickBot="1" x14ac:dyDescent="0.3">
      <c r="A61" s="1"/>
      <c r="B61" s="1"/>
      <c r="C61" s="86" t="s">
        <v>97</v>
      </c>
      <c r="D61" s="84" t="s">
        <v>24</v>
      </c>
      <c r="E61" s="39">
        <v>120</v>
      </c>
      <c r="F61" s="40">
        <v>6500</v>
      </c>
      <c r="G61" s="40">
        <f>F61*65%</f>
        <v>4225</v>
      </c>
      <c r="H61" s="40">
        <f>G61/1.19</f>
        <v>3550.4201680672272</v>
      </c>
      <c r="I61" s="41"/>
      <c r="J61" s="42">
        <f t="shared" si="4"/>
        <v>0</v>
      </c>
      <c r="K61" s="1"/>
      <c r="L61" s="1"/>
    </row>
    <row r="62" spans="1:12" ht="15.75" thickBot="1" x14ac:dyDescent="0.3">
      <c r="A62" s="1"/>
      <c r="B62" s="1"/>
      <c r="C62" s="1"/>
      <c r="D62" s="1"/>
      <c r="E62" s="1"/>
      <c r="F62" s="1"/>
      <c r="G62" s="1"/>
      <c r="H62" s="1"/>
      <c r="I62" s="1"/>
      <c r="J62" s="34"/>
      <c r="K62" s="1"/>
      <c r="L62" s="1"/>
    </row>
    <row r="63" spans="1:12" x14ac:dyDescent="0.25">
      <c r="A63" s="1"/>
      <c r="B63" s="1"/>
      <c r="C63" s="35" t="s">
        <v>64</v>
      </c>
      <c r="D63" s="36"/>
      <c r="E63" s="36"/>
      <c r="F63" s="36"/>
      <c r="G63" s="36"/>
      <c r="H63" s="36"/>
      <c r="I63" s="36"/>
      <c r="J63" s="37"/>
      <c r="K63" s="1"/>
      <c r="L63" s="1"/>
    </row>
    <row r="64" spans="1:12" x14ac:dyDescent="0.25">
      <c r="A64" s="1"/>
      <c r="B64" s="1"/>
      <c r="C64" s="28" t="s">
        <v>65</v>
      </c>
      <c r="D64" s="64" t="s">
        <v>66</v>
      </c>
      <c r="E64" s="29">
        <v>150</v>
      </c>
      <c r="F64" s="23">
        <v>5500</v>
      </c>
      <c r="G64" s="23">
        <f>F64*65%</f>
        <v>3575</v>
      </c>
      <c r="H64" s="23">
        <f t="shared" ref="H64:H67" si="6">G64/1.19</f>
        <v>3004.201680672269</v>
      </c>
      <c r="I64" s="24"/>
      <c r="J64" s="25">
        <f t="shared" si="2"/>
        <v>0</v>
      </c>
      <c r="K64" s="1"/>
      <c r="L64" s="1"/>
    </row>
    <row r="65" spans="1:12" x14ac:dyDescent="0.25">
      <c r="A65" s="1"/>
      <c r="B65" s="1"/>
      <c r="C65" s="26" t="s">
        <v>67</v>
      </c>
      <c r="D65" s="65"/>
      <c r="E65" s="27">
        <v>120</v>
      </c>
      <c r="F65" s="18">
        <v>5000</v>
      </c>
      <c r="G65" s="18">
        <f>F65*65%</f>
        <v>3250</v>
      </c>
      <c r="H65" s="18">
        <f t="shared" si="6"/>
        <v>2731.09243697479</v>
      </c>
      <c r="I65" s="19"/>
      <c r="J65" s="20">
        <f t="shared" si="2"/>
        <v>0</v>
      </c>
      <c r="K65" s="1"/>
      <c r="L65" s="1"/>
    </row>
    <row r="66" spans="1:12" x14ac:dyDescent="0.25">
      <c r="A66" s="1"/>
      <c r="B66" s="1"/>
      <c r="C66" s="28" t="s">
        <v>68</v>
      </c>
      <c r="D66" s="65"/>
      <c r="E66" s="29">
        <v>25</v>
      </c>
      <c r="F66" s="23">
        <v>4000</v>
      </c>
      <c r="G66" s="23">
        <f t="shared" ref="G66:G67" si="7">F66*65%</f>
        <v>2600</v>
      </c>
      <c r="H66" s="23">
        <f t="shared" si="6"/>
        <v>2184.8739495798322</v>
      </c>
      <c r="I66" s="24"/>
      <c r="J66" s="25">
        <f t="shared" si="2"/>
        <v>0</v>
      </c>
      <c r="K66" s="1"/>
      <c r="L66" s="1"/>
    </row>
    <row r="67" spans="1:12" x14ac:dyDescent="0.25">
      <c r="A67" s="1"/>
      <c r="B67" s="1"/>
      <c r="C67" s="26" t="s">
        <v>68</v>
      </c>
      <c r="D67" s="65"/>
      <c r="E67" s="27">
        <v>60</v>
      </c>
      <c r="F67" s="18">
        <v>6900</v>
      </c>
      <c r="G67" s="18">
        <f t="shared" si="7"/>
        <v>4485</v>
      </c>
      <c r="H67" s="18">
        <f t="shared" si="6"/>
        <v>3768.90756302521</v>
      </c>
      <c r="I67" s="19"/>
      <c r="J67" s="20">
        <f t="shared" si="2"/>
        <v>0</v>
      </c>
      <c r="K67" s="1"/>
      <c r="L67" s="1"/>
    </row>
    <row r="68" spans="1:12" x14ac:dyDescent="0.25">
      <c r="A68" s="1"/>
      <c r="B68" s="1"/>
      <c r="C68" s="28" t="s">
        <v>69</v>
      </c>
      <c r="D68" s="65"/>
      <c r="E68" s="29">
        <v>25</v>
      </c>
      <c r="F68" s="23">
        <v>3500</v>
      </c>
      <c r="G68" s="23">
        <f>F68*65%</f>
        <v>2275</v>
      </c>
      <c r="H68" s="23">
        <f>G68/1.19</f>
        <v>1911.7647058823529</v>
      </c>
      <c r="I68" s="24"/>
      <c r="J68" s="25">
        <f t="shared" si="2"/>
        <v>0</v>
      </c>
      <c r="K68" s="1"/>
      <c r="L68" s="1"/>
    </row>
    <row r="69" spans="1:12" x14ac:dyDescent="0.25">
      <c r="A69" s="1"/>
      <c r="B69" s="1"/>
      <c r="C69" s="26" t="s">
        <v>69</v>
      </c>
      <c r="D69" s="65"/>
      <c r="E69" s="27">
        <v>60</v>
      </c>
      <c r="F69" s="18">
        <v>6900</v>
      </c>
      <c r="G69" s="18">
        <f>F69*65%</f>
        <v>4485</v>
      </c>
      <c r="H69" s="18">
        <f>G69/1.19</f>
        <v>3768.90756302521</v>
      </c>
      <c r="I69" s="19"/>
      <c r="J69" s="20">
        <f t="shared" si="2"/>
        <v>0</v>
      </c>
      <c r="K69" s="1"/>
      <c r="L69" s="1"/>
    </row>
    <row r="70" spans="1:12" x14ac:dyDescent="0.25">
      <c r="A70" s="1"/>
      <c r="B70" s="1"/>
      <c r="C70" s="28" t="s">
        <v>70</v>
      </c>
      <c r="D70" s="65"/>
      <c r="E70" s="29">
        <v>30</v>
      </c>
      <c r="F70" s="23">
        <v>4000</v>
      </c>
      <c r="G70" s="23">
        <f t="shared" ref="G70:G71" si="8">F70*65%</f>
        <v>2600</v>
      </c>
      <c r="H70" s="23">
        <f t="shared" ref="H70:H71" si="9">G70/1.19</f>
        <v>2184.8739495798322</v>
      </c>
      <c r="I70" s="24"/>
      <c r="J70" s="25">
        <f t="shared" si="2"/>
        <v>0</v>
      </c>
      <c r="K70" s="1"/>
      <c r="L70" s="1"/>
    </row>
    <row r="71" spans="1:12" ht="15.75" thickBot="1" x14ac:dyDescent="0.3">
      <c r="A71" s="1"/>
      <c r="B71" s="1"/>
      <c r="C71" s="38" t="s">
        <v>70</v>
      </c>
      <c r="D71" s="66"/>
      <c r="E71" s="39">
        <v>60</v>
      </c>
      <c r="F71" s="40">
        <v>6900</v>
      </c>
      <c r="G71" s="40">
        <f t="shared" si="8"/>
        <v>4485</v>
      </c>
      <c r="H71" s="40">
        <f t="shared" si="9"/>
        <v>3768.90756302521</v>
      </c>
      <c r="I71" s="41"/>
      <c r="J71" s="42">
        <f t="shared" si="2"/>
        <v>0</v>
      </c>
      <c r="K71" s="1"/>
      <c r="L71" s="1"/>
    </row>
    <row r="72" spans="1:12" ht="15.75" thickBot="1" x14ac:dyDescent="0.3">
      <c r="A72" s="1"/>
      <c r="B72" s="1"/>
      <c r="C72" s="1"/>
      <c r="D72" s="43"/>
      <c r="E72" s="43"/>
      <c r="F72" s="1"/>
      <c r="G72" s="1"/>
      <c r="H72" s="44"/>
      <c r="J72" s="34"/>
      <c r="K72" s="1"/>
      <c r="L72" s="1"/>
    </row>
    <row r="73" spans="1:12" x14ac:dyDescent="0.25">
      <c r="A73" s="1"/>
      <c r="B73" s="1"/>
      <c r="C73" s="45" t="s">
        <v>71</v>
      </c>
      <c r="D73" s="46"/>
      <c r="E73" s="46"/>
      <c r="F73" s="46"/>
      <c r="G73" s="46"/>
      <c r="H73" s="46"/>
      <c r="I73" s="46"/>
      <c r="J73" s="47"/>
      <c r="K73" s="1"/>
      <c r="L73" s="1"/>
    </row>
    <row r="74" spans="1:12" x14ac:dyDescent="0.25">
      <c r="A74" s="1"/>
      <c r="B74" s="1"/>
      <c r="C74" s="28" t="s">
        <v>72</v>
      </c>
      <c r="D74" s="29" t="s">
        <v>24</v>
      </c>
      <c r="E74" s="29">
        <v>25</v>
      </c>
      <c r="F74" s="48" t="s">
        <v>73</v>
      </c>
      <c r="G74" s="49">
        <v>1800</v>
      </c>
      <c r="H74" s="23">
        <f>G74/1.19</f>
        <v>1512.6050420168067</v>
      </c>
      <c r="I74" s="24"/>
      <c r="J74" s="25">
        <f t="shared" si="2"/>
        <v>0</v>
      </c>
      <c r="K74" s="1"/>
      <c r="L74" s="1"/>
    </row>
    <row r="75" spans="1:12" ht="15.75" thickBot="1" x14ac:dyDescent="0.3">
      <c r="A75" s="1"/>
      <c r="B75" s="1"/>
      <c r="C75" s="38" t="s">
        <v>74</v>
      </c>
      <c r="D75" s="39" t="s">
        <v>24</v>
      </c>
      <c r="E75" s="39">
        <v>25</v>
      </c>
      <c r="F75" s="50" t="s">
        <v>73</v>
      </c>
      <c r="G75" s="40">
        <v>1200</v>
      </c>
      <c r="H75" s="40">
        <f t="shared" ref="H75" si="10">G75/1.19</f>
        <v>1008.4033613445379</v>
      </c>
      <c r="I75" s="41"/>
      <c r="J75" s="42">
        <f t="shared" si="2"/>
        <v>0</v>
      </c>
      <c r="K75" s="1"/>
      <c r="L75" s="1"/>
    </row>
    <row r="76" spans="1:12" ht="15.75" thickBot="1" x14ac:dyDescent="0.3">
      <c r="A76" s="1"/>
      <c r="B76" s="1"/>
      <c r="C76" s="44"/>
      <c r="D76" s="51"/>
      <c r="E76" s="51"/>
      <c r="F76" s="51"/>
      <c r="G76" s="51"/>
      <c r="H76" s="51"/>
      <c r="J76" s="44"/>
      <c r="K76" s="1"/>
      <c r="L76" s="1"/>
    </row>
    <row r="77" spans="1:12" x14ac:dyDescent="0.25">
      <c r="A77" s="1"/>
      <c r="B77" s="1"/>
      <c r="C77" s="67" t="s">
        <v>75</v>
      </c>
      <c r="D77" s="70">
        <f>50000-J81</f>
        <v>50000</v>
      </c>
      <c r="E77" s="71"/>
      <c r="F77" s="71"/>
      <c r="G77" s="71"/>
      <c r="H77" s="72"/>
      <c r="I77" s="52" t="s">
        <v>79</v>
      </c>
      <c r="J77" s="53">
        <f>SUM(J11:J75)</f>
        <v>0</v>
      </c>
      <c r="K77" s="1"/>
      <c r="L77" s="1"/>
    </row>
    <row r="78" spans="1:12" x14ac:dyDescent="0.25">
      <c r="A78" s="1"/>
      <c r="B78" s="1"/>
      <c r="C78" s="68"/>
      <c r="D78" s="73"/>
      <c r="E78" s="74"/>
      <c r="F78" s="74"/>
      <c r="G78" s="74"/>
      <c r="H78" s="75"/>
      <c r="I78" s="54" t="s">
        <v>86</v>
      </c>
      <c r="J78" s="55">
        <f>IF(J77&gt;126050,J77*0.05,(0))</f>
        <v>0</v>
      </c>
      <c r="K78" s="1"/>
      <c r="L78" s="1"/>
    </row>
    <row r="79" spans="1:12" x14ac:dyDescent="0.25">
      <c r="A79" s="1"/>
      <c r="B79" s="1"/>
      <c r="C79" s="68"/>
      <c r="D79" s="73"/>
      <c r="E79" s="74"/>
      <c r="F79" s="74"/>
      <c r="G79" s="74"/>
      <c r="H79" s="75"/>
      <c r="I79" s="54" t="s">
        <v>76</v>
      </c>
      <c r="J79" s="55">
        <f>J77-J78</f>
        <v>0</v>
      </c>
      <c r="K79" s="1"/>
      <c r="L79" s="1"/>
    </row>
    <row r="80" spans="1:12" x14ac:dyDescent="0.25">
      <c r="A80" s="1"/>
      <c r="B80" s="1"/>
      <c r="C80" s="68"/>
      <c r="D80" s="74"/>
      <c r="E80" s="74"/>
      <c r="F80" s="74"/>
      <c r="G80" s="74"/>
      <c r="H80" s="75"/>
      <c r="I80" s="54" t="s">
        <v>77</v>
      </c>
      <c r="J80" s="55">
        <f>J79*0.19</f>
        <v>0</v>
      </c>
      <c r="K80" s="1"/>
      <c r="L80" s="1"/>
    </row>
    <row r="81" spans="1:12" ht="15.75" thickBot="1" x14ac:dyDescent="0.3">
      <c r="A81" s="1"/>
      <c r="B81" s="1"/>
      <c r="C81" s="69"/>
      <c r="D81" s="76"/>
      <c r="E81" s="76"/>
      <c r="F81" s="76"/>
      <c r="G81" s="76"/>
      <c r="H81" s="77"/>
      <c r="I81" s="56" t="s">
        <v>78</v>
      </c>
      <c r="J81" s="57">
        <f>J79+J80</f>
        <v>0</v>
      </c>
      <c r="K81" s="1"/>
      <c r="L81" s="1"/>
    </row>
    <row r="82" spans="1:12" x14ac:dyDescent="0.25">
      <c r="J82" s="58"/>
    </row>
  </sheetData>
  <sheetProtection algorithmName="SHA-512" hashValue="+MBux8BQDsTOAoddmBMOKBH2FU5V2fG8Ak0nCmxILgPSfUgjl7rNJD3NRl088MPZ3tCUi5InJHXn62sj2DwR3g==" saltValue="/ZyxPgIFaczj7ZQ6rucYcQ==" spinCount="100000" sheet="1" objects="1" scenarios="1"/>
  <mergeCells count="4">
    <mergeCell ref="D64:D71"/>
    <mergeCell ref="C77:C81"/>
    <mergeCell ref="D77:H81"/>
    <mergeCell ref="C55:J55"/>
  </mergeCells>
  <conditionalFormatting sqref="D77:H81">
    <cfRule type="cellIs" dxfId="3" priority="4" operator="lessThan">
      <formula>0</formula>
    </cfRule>
  </conditionalFormatting>
  <conditionalFormatting sqref="J81">
    <cfRule type="cellIs" dxfId="2" priority="1" operator="between">
      <formula>40001</formula>
      <formula>49999</formula>
    </cfRule>
    <cfRule type="cellIs" dxfId="1" priority="2" operator="between">
      <formula>0</formula>
      <formula>40000</formula>
    </cfRule>
    <cfRule type="cellIs" dxfId="0" priority="3" operator="greaterThanOrEqual">
      <formula>50000</formula>
    </cfRule>
  </conditionalFormatting>
  <hyperlinks>
    <hyperlink ref="P40" r:id="rId1" xr:uid="{0EAF26CF-A23D-4520-94CE-F1D04955D55C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Antes de comprar</vt:lpstr>
      <vt:lpstr>Planilla de cotización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</dc:creator>
  <cp:lastModifiedBy>Valentina</cp:lastModifiedBy>
  <dcterms:created xsi:type="dcterms:W3CDTF">2022-04-28T19:52:43Z</dcterms:created>
  <dcterms:modified xsi:type="dcterms:W3CDTF">2022-09-05T14:59:22Z</dcterms:modified>
</cp:coreProperties>
</file>