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Orígenes\Ventas y contables\Mayoristas 2022\Listado precios Mayoristas 2023\"/>
    </mc:Choice>
  </mc:AlternateContent>
  <xr:revisionPtr revIDLastSave="0" documentId="13_ncr:1_{5364E156-82F3-4C1C-A01E-D09B3CE6622F}" xr6:coauthVersionLast="47" xr6:coauthVersionMax="47" xr10:uidLastSave="{00000000-0000-0000-0000-000000000000}"/>
  <bookViews>
    <workbookView xWindow="-120" yWindow="-120" windowWidth="29040" windowHeight="15840" activeTab="1" xr2:uid="{5B51CE56-F5BB-42DE-A6CC-2D2A86FD1395}"/>
  </bookViews>
  <sheets>
    <sheet name="Promos+info relevante" sheetId="2" r:id="rId1"/>
    <sheet name="Planilla de cotizació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5" i="1" l="1"/>
  <c r="H45" i="1" s="1"/>
  <c r="J45" i="1" s="1"/>
  <c r="G35" i="1"/>
  <c r="H35" i="1" s="1"/>
  <c r="J35" i="1" s="1"/>
  <c r="G29" i="1"/>
  <c r="H29" i="1" s="1"/>
  <c r="J29" i="1" s="1"/>
  <c r="G28" i="1"/>
  <c r="H28" i="1" s="1"/>
  <c r="J28" i="1" s="1"/>
  <c r="G27" i="1"/>
  <c r="H27" i="1" s="1"/>
  <c r="J27" i="1" s="1"/>
  <c r="G48" i="1"/>
  <c r="H48" i="1" s="1"/>
  <c r="J48" i="1" s="1"/>
  <c r="G46" i="1"/>
  <c r="H46" i="1" s="1"/>
  <c r="J46" i="1" s="1"/>
  <c r="G47" i="1"/>
  <c r="H47" i="1" s="1"/>
  <c r="J47" i="1" s="1"/>
  <c r="G26" i="1"/>
  <c r="H26" i="1" s="1"/>
  <c r="J26" i="1" s="1"/>
  <c r="G13" i="1"/>
  <c r="H13" i="1" s="1"/>
  <c r="J13" i="1" s="1"/>
  <c r="G14" i="1"/>
  <c r="H14" i="1" s="1"/>
  <c r="J14" i="1" s="1"/>
  <c r="G15" i="1"/>
  <c r="H15" i="1" s="1"/>
  <c r="J15" i="1" s="1"/>
  <c r="G16" i="1"/>
  <c r="H16" i="1" s="1"/>
  <c r="J16" i="1" s="1"/>
  <c r="G17" i="1"/>
  <c r="H17" i="1" s="1"/>
  <c r="J17" i="1" s="1"/>
  <c r="G18" i="1"/>
  <c r="H18" i="1" s="1"/>
  <c r="J18" i="1" s="1"/>
  <c r="G19" i="1"/>
  <c r="H19" i="1" s="1"/>
  <c r="J19" i="1" s="1"/>
  <c r="G20" i="1"/>
  <c r="H20" i="1" s="1"/>
  <c r="J20" i="1" s="1"/>
  <c r="G21" i="1"/>
  <c r="H21" i="1" s="1"/>
  <c r="J21" i="1" s="1"/>
  <c r="G22" i="1"/>
  <c r="H22" i="1" s="1"/>
  <c r="J22" i="1" s="1"/>
  <c r="G23" i="1"/>
  <c r="H23" i="1" s="1"/>
  <c r="J23" i="1" s="1"/>
  <c r="G24" i="1"/>
  <c r="H24" i="1" s="1"/>
  <c r="J24" i="1" s="1"/>
  <c r="G25" i="1"/>
  <c r="H25" i="1" s="1"/>
  <c r="J25" i="1" s="1"/>
  <c r="G30" i="1"/>
  <c r="H30" i="1" s="1"/>
  <c r="J30" i="1" s="1"/>
  <c r="G31" i="1"/>
  <c r="H31" i="1" s="1"/>
  <c r="J31" i="1" s="1"/>
  <c r="G32" i="1"/>
  <c r="H32" i="1" s="1"/>
  <c r="J32" i="1" s="1"/>
  <c r="G33" i="1"/>
  <c r="H33" i="1" s="1"/>
  <c r="J33" i="1" s="1"/>
  <c r="G34" i="1"/>
  <c r="H34" i="1" s="1"/>
  <c r="J34" i="1" s="1"/>
  <c r="G36" i="1"/>
  <c r="H36" i="1" s="1"/>
  <c r="J36" i="1" s="1"/>
  <c r="G37" i="1"/>
  <c r="H37" i="1" s="1"/>
  <c r="J37" i="1" s="1"/>
  <c r="G38" i="1"/>
  <c r="H38" i="1" s="1"/>
  <c r="J38" i="1" s="1"/>
  <c r="G39" i="1"/>
  <c r="H39" i="1" s="1"/>
  <c r="J39" i="1" s="1"/>
  <c r="G40" i="1"/>
  <c r="H40" i="1" s="1"/>
  <c r="J40" i="1" s="1"/>
  <c r="G41" i="1"/>
  <c r="H41" i="1" s="1"/>
  <c r="J41" i="1" s="1"/>
  <c r="G42" i="1"/>
  <c r="H42" i="1" s="1"/>
  <c r="J42" i="1" s="1"/>
  <c r="G43" i="1"/>
  <c r="H43" i="1" s="1"/>
  <c r="J43" i="1" s="1"/>
  <c r="G44" i="1"/>
  <c r="H44" i="1" s="1"/>
  <c r="J44" i="1" s="1"/>
  <c r="G49" i="1"/>
  <c r="H49" i="1" s="1"/>
  <c r="J49" i="1" s="1"/>
  <c r="G50" i="1"/>
  <c r="H50" i="1" s="1"/>
  <c r="J50" i="1" s="1"/>
  <c r="G51" i="1"/>
  <c r="H51" i="1" s="1"/>
  <c r="J51" i="1" s="1"/>
  <c r="G12" i="1"/>
  <c r="H12" i="1" s="1"/>
  <c r="J12" i="1" s="1"/>
  <c r="H56" i="1"/>
  <c r="J56" i="1" s="1"/>
  <c r="H55" i="1"/>
  <c r="J55" i="1" s="1"/>
  <c r="J60" i="1" l="1"/>
  <c r="J61" i="1" l="1"/>
  <c r="J62" i="1" s="1"/>
  <c r="J63" i="1" l="1"/>
  <c r="J64" i="1" s="1"/>
  <c r="D60" i="1" s="1"/>
</calcChain>
</file>

<file path=xl/sharedStrings.xml><?xml version="1.0" encoding="utf-8"?>
<sst xmlns="http://schemas.openxmlformats.org/spreadsheetml/2006/main" count="149" uniqueCount="99">
  <si>
    <t>Tienda</t>
  </si>
  <si>
    <t>RUT</t>
  </si>
  <si>
    <t>Factura (SÍ/NO)</t>
  </si>
  <si>
    <t>Nombre de contacto</t>
  </si>
  <si>
    <t>Teléfono</t>
  </si>
  <si>
    <t>Mail</t>
  </si>
  <si>
    <t>Dirección de envío</t>
  </si>
  <si>
    <t>Comuna</t>
  </si>
  <si>
    <t>Ciudad</t>
  </si>
  <si>
    <t>Dirección de facturación (si aplica)</t>
  </si>
  <si>
    <t>Producto</t>
  </si>
  <si>
    <t>Aplicación</t>
  </si>
  <si>
    <t>mL</t>
  </si>
  <si>
    <t>Precio de venta 
sugerido</t>
  </si>
  <si>
    <t>Precio 
Mayorista</t>
  </si>
  <si>
    <t>Precio neto mayorista</t>
  </si>
  <si>
    <t>Cantidad</t>
  </si>
  <si>
    <t>Total neto</t>
  </si>
  <si>
    <t>Perro</t>
  </si>
  <si>
    <t>Gato</t>
  </si>
  <si>
    <t>Acondicionador Anticaída</t>
  </si>
  <si>
    <t>Acondicionador Desodorizante</t>
  </si>
  <si>
    <t>Barrita humectante Antiinflamatoria</t>
  </si>
  <si>
    <t>Perros y gatos</t>
  </si>
  <si>
    <t>Barrita para heridas</t>
  </si>
  <si>
    <t>Calmante (roll on)</t>
  </si>
  <si>
    <t>¡GRACIAS POR INTERESARTE EN NUESTROS PRODUCTOS!</t>
  </si>
  <si>
    <t>Champú Anticaída</t>
  </si>
  <si>
    <t>Champú Desodorizante</t>
  </si>
  <si>
    <t>Colonia Algodón</t>
  </si>
  <si>
    <t>Colonia Nube de Flores</t>
  </si>
  <si>
    <t>Colonia Bosque en Flor</t>
  </si>
  <si>
    <t>1.</t>
  </si>
  <si>
    <t>Antes de transferir, ten presente que tu pedido se demorará entre 7 y 9 días hábiles en estar listo</t>
  </si>
  <si>
    <t>2.</t>
  </si>
  <si>
    <t>El despacho es por pagar vía Correos de Chile o Starken (regiones) y Alacasadelivery (Santiago y algunos sectores de la V Región)</t>
  </si>
  <si>
    <t>Desenredante Nube de flores</t>
  </si>
  <si>
    <t>3.</t>
  </si>
  <si>
    <t>Si estás conforme con los dos puntos anteriores, estos son nuestros datos de transferencia:</t>
  </si>
  <si>
    <t>Desenredante Bosque en Flor</t>
  </si>
  <si>
    <t>Banco</t>
  </si>
  <si>
    <t>Banco Estado</t>
  </si>
  <si>
    <t>Limpiador de patitas sin enjuague</t>
  </si>
  <si>
    <t>N° cuenta</t>
  </si>
  <si>
    <t>Limpiador ojos (spray)*</t>
  </si>
  <si>
    <t>Rut</t>
  </si>
  <si>
    <t>77.073.183-6</t>
  </si>
  <si>
    <t>Correo</t>
  </si>
  <si>
    <t>karu.auka@gmail.com</t>
  </si>
  <si>
    <t>Limpiador orejitas (spray)</t>
  </si>
  <si>
    <t>Loción limpiadora sin enjuague</t>
  </si>
  <si>
    <t>Pomadita para heridas (ex cicatrizante)</t>
  </si>
  <si>
    <t>Pomadita para pliegues (ex antifúngica)</t>
  </si>
  <si>
    <t>Spray para el aliento</t>
  </si>
  <si>
    <t>Perros / gatos</t>
  </si>
  <si>
    <t>Spray repelente</t>
  </si>
  <si>
    <t>Kit tester 3 variedades colonias</t>
  </si>
  <si>
    <t>N/A</t>
  </si>
  <si>
    <t>Kit tester Spray aliento + spray repelente</t>
  </si>
  <si>
    <t>Te Falta para la compra mínima:</t>
  </si>
  <si>
    <t>Subtotal</t>
  </si>
  <si>
    <t>IVA (19%)</t>
  </si>
  <si>
    <t>Total</t>
  </si>
  <si>
    <t>Subtotal neto</t>
  </si>
  <si>
    <t>1 Las descripciones de la página web, catálogo, y excel de productos se encuentran a su disposición para que puedan crear material propio que les facilite la venta.</t>
  </si>
  <si>
    <t>2 Las imágenes de productos de la página web así como las que se compartan a través de google fotos están a su disposición para crear material propio.</t>
  </si>
  <si>
    <t>4. Si consideras que alguna infografía de producto creada para el instagram o facebook de Karu Auka puede servirte para facilitar tu venta, puedes solicitarnos las imágenes para que te las compartamos a través de CANVA y puedas personalizarlas de acuerdo al estilo de tu tienda.</t>
  </si>
  <si>
    <t>Dcto 5%</t>
  </si>
  <si>
    <t>5. Las imágenes creadas por Karu Auka que incluyan el logo de Karu Auka u Orígenes Cuidado Animal, ya sea tanto en digital como físico (display y otros) no debe ser alterado de manera unilateral. Por ejemplo: si nos pediste que te hiciéramos un banner y al tiempo quieres agregar/cambiar algo debes consultarnos y en caso de no haber problema, no puedes alterar/cortar/cambiar de color o ubicación nuestro logo.</t>
  </si>
  <si>
    <t>Champú Seco (Polvo)</t>
  </si>
  <si>
    <t>Spray para heridas</t>
  </si>
  <si>
    <t>Rocío de descanso</t>
  </si>
  <si>
    <t>Humectante en barra</t>
  </si>
  <si>
    <t>PROMOCIONES</t>
  </si>
  <si>
    <t>Spray anti picazón</t>
  </si>
  <si>
    <t>Para apoyarte en la venta (máximo un kit de cada variedad por pedido)</t>
  </si>
  <si>
    <t>Todas las promociones son acumulables, no agregues el producto de regalo en la planilla, nosotras lo agregaremos por ti.</t>
  </si>
  <si>
    <t>Champú sólido Anticaída</t>
  </si>
  <si>
    <t>Champú sólido Desodorizante</t>
  </si>
  <si>
    <t>SOBRE MATERIAL COMPARTIDO Y DERECHOS DE AUTOR:</t>
  </si>
  <si>
    <t>Por la compra de 5 desodorantes de patitas llévate un sexto de regalo</t>
  </si>
  <si>
    <t>Por la compra de 5 spray aliento 60ml llévate un sexto de regalo</t>
  </si>
  <si>
    <t>Desodorante para patitas</t>
  </si>
  <si>
    <t>Si deseas retirar, debe ser coordinado con horario y día  previamente establecido.</t>
  </si>
  <si>
    <t>4.</t>
  </si>
  <si>
    <t>Por la compra de 5 limpiador de ojos 60ml llévate un sexto de regalo</t>
  </si>
  <si>
    <t>PORCENTAJE DE DESCUENTO ESCALADO:</t>
  </si>
  <si>
    <t>JUNIO 2023</t>
  </si>
  <si>
    <t>Por compras sobre $150.000 con IVA ($126050 neto) el descuento es de 35%</t>
  </si>
  <si>
    <t>Por compras entre $50.000 y hasta $149.999 con IVA el descuento es de 30%</t>
  </si>
  <si>
    <t>Promociones válidas por compras hasta el 30 de junio de 2023</t>
  </si>
  <si>
    <t>Nombre</t>
  </si>
  <si>
    <t>Karu Auka SpA</t>
  </si>
  <si>
    <t>Tipo de cuenta</t>
  </si>
  <si>
    <t>Cuenta vista / Chequera electrónica</t>
  </si>
  <si>
    <t>3. Tanto las imágenes como el contenido del instagram y facebook de Karu Auka son exclusivos de la tienda Karu Auka, si en algún momento quieres compartirlo, debes consultarlo y arrobar mencionando que es un repost de @karu.auka</t>
  </si>
  <si>
    <t>Champú Hipoalergénico (piel sensible)</t>
  </si>
  <si>
    <t>Acondicionador Hipoalergénico (piel sensible)</t>
  </si>
  <si>
    <t>Champú sólido Hipoalergénico (piel sensible)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</si>
</sst>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;[Red]&quot;$&quot;\-#,##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AD9CD"/>
        <bgColor indexed="64"/>
      </patternFill>
    </fill>
    <fill>
      <patternFill patternType="solid">
        <fgColor rgb="FFE7CBA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164" fontId="0" fillId="6" borderId="5" xfId="0" applyNumberFormat="1" applyFill="1" applyBorder="1"/>
    <xf numFmtId="0" fontId="0" fillId="6" borderId="5" xfId="0" applyFill="1" applyBorder="1" applyProtection="1">
      <protection locked="0"/>
    </xf>
    <xf numFmtId="164" fontId="0" fillId="6" borderId="6" xfId="0" applyNumberForma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1" applyNumberFormat="1" applyFont="1"/>
    <xf numFmtId="164" fontId="0" fillId="2" borderId="0" xfId="0" applyNumberFormat="1" applyFill="1"/>
    <xf numFmtId="0" fontId="0" fillId="5" borderId="7" xfId="0" applyFill="1" applyBorder="1"/>
    <xf numFmtId="0" fontId="0" fillId="5" borderId="8" xfId="0" applyFill="1" applyBorder="1" applyAlignment="1">
      <alignment horizontal="center"/>
    </xf>
    <xf numFmtId="164" fontId="0" fillId="5" borderId="8" xfId="0" applyNumberFormat="1" applyFill="1" applyBorder="1"/>
    <xf numFmtId="0" fontId="0" fillId="5" borderId="8" xfId="0" applyFill="1" applyBorder="1" applyProtection="1">
      <protection locked="0"/>
    </xf>
    <xf numFmtId="164" fontId="0" fillId="5" borderId="9" xfId="0" applyNumberFormat="1" applyFill="1" applyBorder="1"/>
    <xf numFmtId="0" fontId="0" fillId="2" borderId="0" xfId="0" applyFill="1" applyAlignment="1">
      <alignment horizontal="center"/>
    </xf>
    <xf numFmtId="164" fontId="0" fillId="0" borderId="0" xfId="0" applyNumberFormat="1"/>
    <xf numFmtId="0" fontId="0" fillId="4" borderId="10" xfId="0" applyFill="1" applyBorder="1"/>
    <xf numFmtId="0" fontId="0" fillId="4" borderId="11" xfId="0" applyFill="1" applyBorder="1"/>
    <xf numFmtId="0" fontId="0" fillId="4" borderId="12" xfId="0" applyFill="1" applyBorder="1"/>
    <xf numFmtId="0" fontId="0" fillId="6" borderId="5" xfId="0" applyFill="1" applyBorder="1" applyAlignment="1">
      <alignment horizontal="right"/>
    </xf>
    <xf numFmtId="164" fontId="0" fillId="6" borderId="5" xfId="0" applyNumberFormat="1" applyFill="1" applyBorder="1" applyAlignment="1">
      <alignment horizontal="right"/>
    </xf>
    <xf numFmtId="0" fontId="0" fillId="5" borderId="8" xfId="0" applyFill="1" applyBorder="1" applyAlignment="1">
      <alignment horizontal="right"/>
    </xf>
    <xf numFmtId="164" fontId="0" fillId="0" borderId="13" xfId="0" applyNumberFormat="1" applyBorder="1"/>
    <xf numFmtId="0" fontId="0" fillId="0" borderId="2" xfId="0" applyBorder="1"/>
    <xf numFmtId="164" fontId="0" fillId="0" borderId="3" xfId="0" applyNumberFormat="1" applyBorder="1"/>
    <xf numFmtId="0" fontId="0" fillId="0" borderId="5" xfId="0" applyBorder="1"/>
    <xf numFmtId="164" fontId="0" fillId="0" borderId="6" xfId="0" applyNumberFormat="1" applyBorder="1"/>
    <xf numFmtId="0" fontId="0" fillId="0" borderId="8" xfId="0" applyBorder="1"/>
    <xf numFmtId="164" fontId="0" fillId="0" borderId="9" xfId="0" applyNumberFormat="1" applyBorder="1"/>
    <xf numFmtId="1" fontId="0" fillId="0" borderId="0" xfId="0" applyNumberFormat="1"/>
    <xf numFmtId="0" fontId="0" fillId="7" borderId="0" xfId="0" applyFill="1"/>
    <xf numFmtId="0" fontId="0" fillId="7" borderId="0" xfId="0" applyFill="1" applyAlignment="1">
      <alignment wrapText="1"/>
    </xf>
    <xf numFmtId="0" fontId="0" fillId="8" borderId="0" xfId="0" applyFill="1"/>
    <xf numFmtId="0" fontId="0" fillId="9" borderId="0" xfId="0" applyFill="1" applyAlignment="1">
      <alignment wrapText="1"/>
    </xf>
    <xf numFmtId="0" fontId="6" fillId="7" borderId="0" xfId="0" applyFont="1" applyFill="1"/>
    <xf numFmtId="49" fontId="8" fillId="0" borderId="0" xfId="0" applyNumberFormat="1" applyFont="1" applyAlignment="1">
      <alignment horizontal="center"/>
    </xf>
    <xf numFmtId="0" fontId="7" fillId="10" borderId="0" xfId="0" applyFont="1" applyFill="1"/>
    <xf numFmtId="0" fontId="7" fillId="11" borderId="0" xfId="0" applyFont="1" applyFill="1"/>
    <xf numFmtId="0" fontId="7" fillId="12" borderId="0" xfId="0" applyFont="1" applyFill="1"/>
    <xf numFmtId="49" fontId="3" fillId="0" borderId="0" xfId="0" applyNumberFormat="1" applyFont="1"/>
    <xf numFmtId="164" fontId="0" fillId="7" borderId="14" xfId="0" applyNumberFormat="1" applyFill="1" applyBorder="1" applyAlignment="1">
      <alignment horizontal="center" vertical="center"/>
    </xf>
    <xf numFmtId="164" fontId="0" fillId="7" borderId="16" xfId="0" applyNumberFormat="1" applyFill="1" applyBorder="1" applyAlignment="1">
      <alignment horizontal="center" vertical="center"/>
    </xf>
    <xf numFmtId="164" fontId="0" fillId="7" borderId="18" xfId="0" applyNumberFormat="1" applyFill="1" applyBorder="1" applyAlignment="1">
      <alignment horizontal="center" vertical="center"/>
    </xf>
    <xf numFmtId="164" fontId="5" fillId="0" borderId="1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6" fillId="0" borderId="0" xfId="0" applyFont="1"/>
    <xf numFmtId="0" fontId="2" fillId="0" borderId="0" xfId="0" applyFont="1" applyAlignment="1">
      <alignment horizontal="left"/>
    </xf>
    <xf numFmtId="0" fontId="0" fillId="5" borderId="4" xfId="0" applyFill="1" applyBorder="1" applyAlignment="1">
      <alignment horizontal="left" vertical="center" shrinkToFit="1"/>
    </xf>
    <xf numFmtId="0" fontId="0" fillId="5" borderId="5" xfId="0" applyFill="1" applyBorder="1" applyAlignment="1">
      <alignment horizontal="center" vertical="center" shrinkToFit="1"/>
    </xf>
    <xf numFmtId="164" fontId="0" fillId="5" borderId="5" xfId="0" applyNumberFormat="1" applyFill="1" applyBorder="1" applyAlignment="1">
      <alignment vertical="center" shrinkToFit="1"/>
    </xf>
    <xf numFmtId="0" fontId="0" fillId="5" borderId="5" xfId="0" applyFill="1" applyBorder="1" applyAlignment="1" applyProtection="1">
      <alignment vertical="center" shrinkToFit="1"/>
      <protection locked="0"/>
    </xf>
    <xf numFmtId="164" fontId="0" fillId="5" borderId="6" xfId="0" applyNumberFormat="1" applyFill="1" applyBorder="1" applyAlignment="1">
      <alignment vertical="center" shrinkToFit="1"/>
    </xf>
    <xf numFmtId="0" fontId="0" fillId="6" borderId="4" xfId="0" applyFill="1" applyBorder="1" applyAlignment="1">
      <alignment horizontal="left" vertical="center" shrinkToFit="1"/>
    </xf>
    <xf numFmtId="0" fontId="0" fillId="6" borderId="5" xfId="0" applyFill="1" applyBorder="1" applyAlignment="1">
      <alignment horizontal="center" vertical="center" shrinkToFit="1"/>
    </xf>
    <xf numFmtId="164" fontId="0" fillId="6" borderId="5" xfId="0" applyNumberFormat="1" applyFill="1" applyBorder="1" applyAlignment="1">
      <alignment vertical="center" shrinkToFit="1"/>
    </xf>
    <xf numFmtId="0" fontId="0" fillId="6" borderId="5" xfId="0" applyFill="1" applyBorder="1" applyAlignment="1" applyProtection="1">
      <alignment vertical="center" shrinkToFit="1"/>
      <protection locked="0"/>
    </xf>
    <xf numFmtId="164" fontId="0" fillId="6" borderId="6" xfId="0" applyNumberFormat="1" applyFill="1" applyBorder="1" applyAlignment="1">
      <alignment vertical="center" shrinkToFit="1"/>
    </xf>
    <xf numFmtId="0" fontId="0" fillId="6" borderId="7" xfId="0" applyFill="1" applyBorder="1" applyAlignment="1">
      <alignment horizontal="left" vertical="center" shrinkToFit="1"/>
    </xf>
    <xf numFmtId="0" fontId="0" fillId="6" borderId="8" xfId="0" applyFill="1" applyBorder="1" applyAlignment="1">
      <alignment horizontal="center" vertical="center" shrinkToFit="1"/>
    </xf>
    <xf numFmtId="164" fontId="0" fillId="6" borderId="8" xfId="0" applyNumberFormat="1" applyFill="1" applyBorder="1" applyAlignment="1">
      <alignment vertical="center" shrinkToFit="1"/>
    </xf>
    <xf numFmtId="0" fontId="0" fillId="6" borderId="8" xfId="0" applyFill="1" applyBorder="1" applyAlignment="1" applyProtection="1">
      <alignment vertical="center" shrinkToFit="1"/>
      <protection locked="0"/>
    </xf>
    <xf numFmtId="164" fontId="0" fillId="6" borderId="9" xfId="0" applyNumberFormat="1" applyFill="1" applyBorder="1" applyAlignment="1">
      <alignment vertical="center" shrinkToFit="1"/>
    </xf>
    <xf numFmtId="0" fontId="0" fillId="4" borderId="2" xfId="0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1" fillId="0" borderId="21" xfId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</cellXfs>
  <cellStyles count="2">
    <cellStyle name="Hipervínculo" xfId="1" builtinId="8"/>
    <cellStyle name="Normal" xfId="0" builtinId="0"/>
  </cellStyles>
  <dxfs count="4">
    <dxf>
      <fill>
        <patternFill>
          <bgColor theme="9" tint="0.39994506668294322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2000250</xdr:colOff>
      <xdr:row>0</xdr:row>
      <xdr:rowOff>0</xdr:rowOff>
    </xdr:from>
    <xdr:to>
      <xdr:col>0</xdr:col>
      <xdr:colOff>5895975</xdr:colOff>
      <xdr:row>9</xdr:row>
      <xdr:rowOff>77456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708244-F820-52AA-35DC-EDCAABE13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0"/>
          <a:ext cx="3895725" cy="2134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81645</xdr:colOff>
      <xdr:row>2</xdr:row>
      <xdr:rowOff>204106</xdr:rowOff>
    </xdr:from>
    <xdr:to>
      <xdr:col>10</xdr:col>
      <xdr:colOff>27215</xdr:colOff>
      <xdr:row>7</xdr:row>
      <xdr:rowOff>48070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5553934-F75A-40EE-ACA1-B7F3B11AA4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187" b="15934"/>
        <a:stretch/>
      </xdr:blipFill>
      <xdr:spPr>
        <a:xfrm>
          <a:off x="9552216" y="449035"/>
          <a:ext cx="1469570" cy="1068607"/>
        </a:xfrm>
        <a:prstGeom prst="rect">
          <a:avLst/>
        </a:prstGeom>
      </xdr:spPr>
    </xdr:pic>
    <xdr:clientData/>
  </xdr:twoCellAnchor>
  <xdr:twoCellAnchor editAs="oneCell">
    <xdr:from>
      <xdr:col>10</xdr:col>
      <xdr:colOff>325954</xdr:colOff>
      <xdr:row>29</xdr:row>
      <xdr:rowOff>0</xdr:rowOff>
    </xdr:from>
    <xdr:to>
      <xdr:col>12</xdr:col>
      <xdr:colOff>360857</xdr:colOff>
      <xdr:row>36</xdr:row>
      <xdr:rowOff>102299</xdr:rowOff>
    </xdr:to>
    <xdr:pic>
      <xdr:nvPicPr>
        <xdr:cNvPr id="4" name="Imagen 3" descr="Arrow Set Cute Cartoons Sticker">
          <a:extLst>
            <a:ext uri="{FF2B5EF4-FFF2-40B4-BE49-F238E27FC236}">
              <a16:creationId xmlns:a16="http://schemas.microsoft.com/office/drawing/2014/main" id="{1AB2DB6F-B216-4ECC-984D-479FF7DCE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1009701" flipV="1">
          <a:off x="10779642" y="5296241"/>
          <a:ext cx="1558903" cy="1769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95250</xdr:colOff>
      <xdr:row>15</xdr:row>
      <xdr:rowOff>95250</xdr:rowOff>
    </xdr:from>
    <xdr:to>
      <xdr:col>21</xdr:col>
      <xdr:colOff>16328</xdr:colOff>
      <xdr:row>32</xdr:row>
      <xdr:rowOff>190740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17EE127-D44C-49B8-200D-4DC27E6A2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37821" y="3211286"/>
          <a:ext cx="7772400" cy="4259275"/>
        </a:xfrm>
        <a:prstGeom prst="rect">
          <a:avLst/>
        </a:prstGeom>
      </xdr:spPr>
    </xdr:pic>
    <xdr:clientData/>
  </xdr:twoCellAnchor>
  <xdr:twoCellAnchor editAs="oneCell">
    <xdr:from>
      <xdr:col>15</xdr:col>
      <xdr:colOff>1809750</xdr:colOff>
      <xdr:row>37</xdr:row>
      <xdr:rowOff>217714</xdr:rowOff>
    </xdr:from>
    <xdr:to>
      <xdr:col>23</xdr:col>
      <xdr:colOff>15411</xdr:colOff>
      <xdr:row>53</xdr:row>
      <xdr:rowOff>97972</xdr:rowOff>
    </xdr:to>
    <xdr:pic>
      <xdr:nvPicPr>
        <xdr:cNvPr id="8" name="Imagen 7" descr="Plant-Based Probiotics Supplements for Digestive, Joint and Urinary Health  of Dogs and Cats | Imagilin® | USA">
          <a:extLst>
            <a:ext uri="{FF2B5EF4-FFF2-40B4-BE49-F238E27FC236}">
              <a16:creationId xmlns:a16="http://schemas.microsoft.com/office/drawing/2014/main" id="{B8E72693-8FC9-BA44-C639-C86CE352C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0" y="8749393"/>
          <a:ext cx="6383554" cy="37038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karu.auk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77E19-2D16-4146-8196-5741FA21576C}">
  <dimension ref="A2:A27"/>
  <sheetViews>
    <sheetView workbookViewId="0">
      <selection activeCell="D17" sqref="D17"/>
    </sheetView>
  </sheetViews>
  <sheetFormatPr baseColWidth="10" defaultRowHeight="15" x14ac:dyDescent="0.25"/>
  <cols>
    <col min="1" max="1" width="122.7109375" customWidth="1"/>
  </cols>
  <sheetData>
    <row r="2" spans="1:1" ht="28.5" x14ac:dyDescent="0.45">
      <c r="A2" s="40" t="s">
        <v>87</v>
      </c>
    </row>
    <row r="9" spans="1:1" ht="28.5" x14ac:dyDescent="0.45">
      <c r="A9" s="41" t="s">
        <v>73</v>
      </c>
    </row>
    <row r="10" spans="1:1" x14ac:dyDescent="0.25">
      <c r="A10" s="36" t="s">
        <v>80</v>
      </c>
    </row>
    <row r="11" spans="1:1" x14ac:dyDescent="0.25">
      <c r="A11" s="35" t="s">
        <v>85</v>
      </c>
    </row>
    <row r="12" spans="1:1" x14ac:dyDescent="0.25">
      <c r="A12" s="35" t="s">
        <v>81</v>
      </c>
    </row>
    <row r="13" spans="1:1" x14ac:dyDescent="0.25">
      <c r="A13" s="39" t="s">
        <v>76</v>
      </c>
    </row>
    <row r="14" spans="1:1" x14ac:dyDescent="0.25">
      <c r="A14" s="39" t="s">
        <v>90</v>
      </c>
    </row>
    <row r="17" spans="1:1" ht="28.5" x14ac:dyDescent="0.45">
      <c r="A17" s="42" t="s">
        <v>86</v>
      </c>
    </row>
    <row r="18" spans="1:1" x14ac:dyDescent="0.25">
      <c r="A18" s="37" t="s">
        <v>89</v>
      </c>
    </row>
    <row r="19" spans="1:1" x14ac:dyDescent="0.25">
      <c r="A19" s="37" t="s">
        <v>88</v>
      </c>
    </row>
    <row r="22" spans="1:1" ht="28.5" x14ac:dyDescent="0.45">
      <c r="A22" s="43" t="s">
        <v>79</v>
      </c>
    </row>
    <row r="23" spans="1:1" ht="30" x14ac:dyDescent="0.25">
      <c r="A23" s="38" t="s">
        <v>64</v>
      </c>
    </row>
    <row r="24" spans="1:1" ht="30" x14ac:dyDescent="0.25">
      <c r="A24" s="38" t="s">
        <v>65</v>
      </c>
    </row>
    <row r="25" spans="1:1" ht="30" x14ac:dyDescent="0.25">
      <c r="A25" s="38" t="s">
        <v>95</v>
      </c>
    </row>
    <row r="26" spans="1:1" ht="45" x14ac:dyDescent="0.25">
      <c r="A26" s="38" t="s">
        <v>66</v>
      </c>
    </row>
    <row r="27" spans="1:1" ht="60" x14ac:dyDescent="0.25">
      <c r="A27" s="38" t="s">
        <v>68</v>
      </c>
    </row>
  </sheetData>
  <sheetProtection algorithmName="SHA-512" hashValue="tMU+MLHNuhTJ2A+99Rln0unB/fQdzS1u+3StLhLmLC8iFxIRj7DjggOJ0pr4YN8pMJAr4+DlIHIgPImzm09uUQ==" saltValue="9NIbgieqjQGsapNLpJvJnQ==" spinCount="100000" sheet="1" objects="1" scenarios="1"/>
  <pageMargins left="0.7" right="0.7" top="0.75" bottom="0.75" header="0.3" footer="0.3"/>
  <pageSetup paperSize="9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A6E34-E217-4747-86AF-BBC663092750}">
  <dimension ref="A1:Y65"/>
  <sheetViews>
    <sheetView showGridLines="0" tabSelected="1" zoomScale="70" zoomScaleNormal="70" workbookViewId="0">
      <selection activeCell="L20" sqref="L20"/>
    </sheetView>
  </sheetViews>
  <sheetFormatPr baseColWidth="10" defaultRowHeight="15" x14ac:dyDescent="0.25"/>
  <cols>
    <col min="3" max="3" width="47.7109375" customWidth="1"/>
    <col min="4" max="4" width="21.140625" bestFit="1" customWidth="1"/>
    <col min="5" max="5" width="16" bestFit="1" customWidth="1"/>
    <col min="15" max="15" width="18" customWidth="1"/>
    <col min="16" max="16" width="42.5703125" bestFit="1" customWidth="1"/>
  </cols>
  <sheetData>
    <row r="1" spans="1:12" ht="15.75" thickBot="1" x14ac:dyDescent="0.3"/>
    <row r="2" spans="1:12" ht="20.100000000000001" customHeight="1" x14ac:dyDescent="0.25">
      <c r="A2" s="1"/>
      <c r="B2" s="1"/>
      <c r="C2" s="74" t="s">
        <v>0</v>
      </c>
      <c r="D2" s="75" t="s">
        <v>1</v>
      </c>
      <c r="E2" s="76" t="s">
        <v>2</v>
      </c>
      <c r="F2" s="76"/>
      <c r="G2" s="76"/>
      <c r="H2" s="77"/>
      <c r="I2" s="1"/>
      <c r="J2" s="1"/>
      <c r="K2" s="1"/>
      <c r="L2" s="1"/>
    </row>
    <row r="3" spans="1:12" ht="20.100000000000001" customHeight="1" thickBot="1" x14ac:dyDescent="0.3">
      <c r="A3" s="1"/>
      <c r="B3" s="1"/>
      <c r="C3" s="78"/>
      <c r="D3" s="79"/>
      <c r="E3" s="80"/>
      <c r="F3" s="80"/>
      <c r="G3" s="80"/>
      <c r="H3" s="81"/>
      <c r="I3" s="1"/>
      <c r="J3" s="1"/>
      <c r="K3" s="1"/>
      <c r="L3" s="1"/>
    </row>
    <row r="4" spans="1:12" ht="20.100000000000001" customHeight="1" x14ac:dyDescent="0.25">
      <c r="A4" s="1"/>
      <c r="B4" s="1"/>
      <c r="C4" s="74" t="s">
        <v>3</v>
      </c>
      <c r="D4" s="75" t="s">
        <v>4</v>
      </c>
      <c r="E4" s="76" t="s">
        <v>5</v>
      </c>
      <c r="F4" s="76"/>
      <c r="G4" s="76"/>
      <c r="H4" s="77"/>
      <c r="I4" s="1"/>
      <c r="J4" s="1"/>
      <c r="K4" s="1"/>
      <c r="L4" s="1"/>
    </row>
    <row r="5" spans="1:12" ht="20.100000000000001" customHeight="1" thickBot="1" x14ac:dyDescent="0.3">
      <c r="A5" s="1"/>
      <c r="B5" s="1"/>
      <c r="C5" s="78"/>
      <c r="D5" s="79"/>
      <c r="E5" s="82"/>
      <c r="F5" s="83"/>
      <c r="G5" s="83"/>
      <c r="H5" s="84"/>
      <c r="I5" s="1"/>
      <c r="J5" s="1"/>
      <c r="K5" s="1"/>
      <c r="L5" s="1"/>
    </row>
    <row r="6" spans="1:12" ht="20.100000000000001" customHeight="1" x14ac:dyDescent="0.25">
      <c r="A6" s="1"/>
      <c r="B6" s="1"/>
      <c r="C6" s="74" t="s">
        <v>6</v>
      </c>
      <c r="D6" s="75" t="s">
        <v>7</v>
      </c>
      <c r="E6" s="76" t="s">
        <v>8</v>
      </c>
      <c r="F6" s="76"/>
      <c r="G6" s="76"/>
      <c r="H6" s="77"/>
      <c r="I6" s="1"/>
      <c r="J6" s="1"/>
      <c r="K6" s="1"/>
      <c r="L6" s="1"/>
    </row>
    <row r="7" spans="1:12" ht="20.100000000000001" customHeight="1" thickBot="1" x14ac:dyDescent="0.3">
      <c r="A7" s="1"/>
      <c r="B7" s="1"/>
      <c r="C7" s="78"/>
      <c r="D7" s="79"/>
      <c r="E7" s="85"/>
      <c r="F7" s="83"/>
      <c r="G7" s="83"/>
      <c r="H7" s="84"/>
      <c r="I7" s="1"/>
      <c r="J7" s="1"/>
      <c r="K7" s="1"/>
      <c r="L7" s="1"/>
    </row>
    <row r="8" spans="1:12" ht="20.100000000000001" customHeight="1" x14ac:dyDescent="0.25">
      <c r="A8" s="1"/>
      <c r="B8" s="1"/>
      <c r="C8" s="74" t="s">
        <v>9</v>
      </c>
      <c r="D8" s="75" t="s">
        <v>7</v>
      </c>
      <c r="E8" s="76" t="s">
        <v>8</v>
      </c>
      <c r="F8" s="76"/>
      <c r="G8" s="76"/>
      <c r="H8" s="77"/>
      <c r="I8" s="1"/>
      <c r="J8" s="1"/>
      <c r="K8" s="1"/>
      <c r="L8" s="1"/>
    </row>
    <row r="9" spans="1:12" ht="20.100000000000001" customHeight="1" thickBot="1" x14ac:dyDescent="0.3">
      <c r="A9" s="1"/>
      <c r="B9" s="1"/>
      <c r="C9" s="86"/>
      <c r="D9" s="87"/>
      <c r="E9" s="85"/>
      <c r="F9" s="83"/>
      <c r="G9" s="83"/>
      <c r="H9" s="84"/>
      <c r="I9" s="1"/>
      <c r="J9" s="1"/>
      <c r="K9" s="1"/>
      <c r="L9" s="1"/>
    </row>
    <row r="10" spans="1:12" ht="15.75" thickBot="1" x14ac:dyDescent="0.3">
      <c r="A10" s="1"/>
      <c r="B10" s="1"/>
      <c r="F10" s="1"/>
      <c r="G10" s="1"/>
      <c r="H10" s="1"/>
      <c r="I10" s="1"/>
      <c r="J10" s="1"/>
      <c r="K10" s="1"/>
      <c r="L10" s="1"/>
    </row>
    <row r="11" spans="1:12" ht="20.100000000000001" customHeight="1" x14ac:dyDescent="0.25">
      <c r="A11" s="1"/>
      <c r="B11" s="1"/>
      <c r="C11" s="2" t="s">
        <v>10</v>
      </c>
      <c r="D11" s="3" t="s">
        <v>11</v>
      </c>
      <c r="E11" s="3" t="s">
        <v>12</v>
      </c>
      <c r="F11" s="3" t="s">
        <v>13</v>
      </c>
      <c r="G11" s="3" t="s">
        <v>14</v>
      </c>
      <c r="H11" s="73" t="s">
        <v>15</v>
      </c>
      <c r="I11" s="3" t="s">
        <v>16</v>
      </c>
      <c r="J11" s="4" t="s">
        <v>17</v>
      </c>
      <c r="K11" s="1"/>
      <c r="L11" s="1"/>
    </row>
    <row r="12" spans="1:12" ht="20.100000000000001" customHeight="1" x14ac:dyDescent="0.25">
      <c r="A12" s="1"/>
      <c r="B12" s="1"/>
      <c r="C12" s="58" t="s">
        <v>97</v>
      </c>
      <c r="D12" s="59" t="s">
        <v>18</v>
      </c>
      <c r="E12" s="59">
        <v>250</v>
      </c>
      <c r="F12" s="60">
        <v>7000</v>
      </c>
      <c r="G12" s="60">
        <f>F12*70%</f>
        <v>4900</v>
      </c>
      <c r="H12" s="60">
        <f t="shared" ref="H12:H51" si="0">G12/1.19</f>
        <v>4117.6470588235297</v>
      </c>
      <c r="I12" s="61"/>
      <c r="J12" s="62">
        <f>H12*I12</f>
        <v>0</v>
      </c>
      <c r="K12" s="1"/>
      <c r="L12" s="1"/>
    </row>
    <row r="13" spans="1:12" ht="20.100000000000001" customHeight="1" x14ac:dyDescent="0.25">
      <c r="A13" s="1"/>
      <c r="B13" s="1"/>
      <c r="C13" s="63" t="s">
        <v>97</v>
      </c>
      <c r="D13" s="64" t="s">
        <v>19</v>
      </c>
      <c r="E13" s="64">
        <v>250</v>
      </c>
      <c r="F13" s="65">
        <v>7000</v>
      </c>
      <c r="G13" s="65">
        <f t="shared" ref="G13:G51" si="1">F13*70%</f>
        <v>4900</v>
      </c>
      <c r="H13" s="65">
        <f t="shared" si="0"/>
        <v>4117.6470588235297</v>
      </c>
      <c r="I13" s="66"/>
      <c r="J13" s="67">
        <f t="shared" ref="J13:J56" si="2">H13*I13</f>
        <v>0</v>
      </c>
      <c r="K13" s="1"/>
      <c r="L13" s="1"/>
    </row>
    <row r="14" spans="1:12" ht="20.100000000000001" customHeight="1" x14ac:dyDescent="0.25">
      <c r="A14" s="1"/>
      <c r="B14" s="1"/>
      <c r="C14" s="58" t="s">
        <v>20</v>
      </c>
      <c r="D14" s="59" t="s">
        <v>18</v>
      </c>
      <c r="E14" s="59">
        <v>250</v>
      </c>
      <c r="F14" s="60">
        <v>7000</v>
      </c>
      <c r="G14" s="60">
        <f t="shared" si="1"/>
        <v>4900</v>
      </c>
      <c r="H14" s="60">
        <f t="shared" si="0"/>
        <v>4117.6470588235297</v>
      </c>
      <c r="I14" s="61"/>
      <c r="J14" s="62">
        <f t="shared" si="2"/>
        <v>0</v>
      </c>
      <c r="K14" s="1"/>
      <c r="L14" s="1"/>
    </row>
    <row r="15" spans="1:12" ht="20.100000000000001" customHeight="1" x14ac:dyDescent="0.25">
      <c r="A15" s="1"/>
      <c r="B15" s="1"/>
      <c r="C15" s="63" t="s">
        <v>21</v>
      </c>
      <c r="D15" s="64" t="s">
        <v>18</v>
      </c>
      <c r="E15" s="64">
        <v>250</v>
      </c>
      <c r="F15" s="65">
        <v>7000</v>
      </c>
      <c r="G15" s="65">
        <f t="shared" si="1"/>
        <v>4900</v>
      </c>
      <c r="H15" s="65">
        <f t="shared" si="0"/>
        <v>4117.6470588235297</v>
      </c>
      <c r="I15" s="66"/>
      <c r="J15" s="67">
        <f t="shared" si="2"/>
        <v>0</v>
      </c>
      <c r="K15" s="1"/>
      <c r="L15" s="1"/>
    </row>
    <row r="16" spans="1:12" ht="20.100000000000001" customHeight="1" x14ac:dyDescent="0.25">
      <c r="A16" s="1"/>
      <c r="B16" s="1"/>
      <c r="C16" s="58" t="s">
        <v>22</v>
      </c>
      <c r="D16" s="59" t="s">
        <v>23</v>
      </c>
      <c r="E16" s="59">
        <v>5</v>
      </c>
      <c r="F16" s="60">
        <v>4000</v>
      </c>
      <c r="G16" s="60">
        <f t="shared" si="1"/>
        <v>2800</v>
      </c>
      <c r="H16" s="60">
        <f t="shared" si="0"/>
        <v>2352.9411764705883</v>
      </c>
      <c r="I16" s="61"/>
      <c r="J16" s="62">
        <f t="shared" si="2"/>
        <v>0</v>
      </c>
      <c r="K16" s="1"/>
      <c r="L16" s="1"/>
    </row>
    <row r="17" spans="1:25" ht="20.100000000000001" customHeight="1" x14ac:dyDescent="0.25">
      <c r="A17" s="1"/>
      <c r="B17" s="1"/>
      <c r="C17" s="63" t="s">
        <v>24</v>
      </c>
      <c r="D17" s="64" t="s">
        <v>23</v>
      </c>
      <c r="E17" s="64">
        <v>5</v>
      </c>
      <c r="F17" s="65">
        <v>4000</v>
      </c>
      <c r="G17" s="65">
        <f t="shared" si="1"/>
        <v>2800</v>
      </c>
      <c r="H17" s="65">
        <f t="shared" si="0"/>
        <v>2352.9411764705883</v>
      </c>
      <c r="I17" s="66"/>
      <c r="J17" s="67">
        <f t="shared" si="2"/>
        <v>0</v>
      </c>
      <c r="K17" s="1"/>
      <c r="L17" s="1"/>
    </row>
    <row r="18" spans="1:25" ht="20.100000000000001" customHeight="1" x14ac:dyDescent="0.25">
      <c r="A18" s="1"/>
      <c r="B18" s="1"/>
      <c r="C18" s="58" t="s">
        <v>25</v>
      </c>
      <c r="D18" s="59" t="s">
        <v>23</v>
      </c>
      <c r="E18" s="59">
        <v>10</v>
      </c>
      <c r="F18" s="60">
        <v>6500</v>
      </c>
      <c r="G18" s="60">
        <f t="shared" si="1"/>
        <v>4550</v>
      </c>
      <c r="H18" s="60">
        <f t="shared" si="0"/>
        <v>3823.5294117647059</v>
      </c>
      <c r="I18" s="61"/>
      <c r="J18" s="62">
        <f t="shared" si="2"/>
        <v>0</v>
      </c>
      <c r="K18" s="1"/>
      <c r="L18" s="1"/>
    </row>
    <row r="19" spans="1:25" ht="20.100000000000001" customHeight="1" x14ac:dyDescent="0.3">
      <c r="A19" s="1"/>
      <c r="B19" s="1"/>
      <c r="C19" s="63" t="s">
        <v>96</v>
      </c>
      <c r="D19" s="64" t="s">
        <v>18</v>
      </c>
      <c r="E19" s="64">
        <v>250</v>
      </c>
      <c r="F19" s="65">
        <v>7000</v>
      </c>
      <c r="G19" s="65">
        <f t="shared" si="1"/>
        <v>4900</v>
      </c>
      <c r="H19" s="65">
        <f t="shared" si="0"/>
        <v>4117.6470588235297</v>
      </c>
      <c r="I19" s="66"/>
      <c r="J19" s="67">
        <f t="shared" si="2"/>
        <v>0</v>
      </c>
      <c r="K19" s="1"/>
      <c r="L19" s="1"/>
      <c r="N19" s="10" t="s">
        <v>26</v>
      </c>
    </row>
    <row r="20" spans="1:25" ht="20.100000000000001" customHeight="1" x14ac:dyDescent="0.25">
      <c r="A20" s="1"/>
      <c r="B20" s="1"/>
      <c r="C20" s="58" t="s">
        <v>96</v>
      </c>
      <c r="D20" s="59" t="s">
        <v>19</v>
      </c>
      <c r="E20" s="59">
        <v>250</v>
      </c>
      <c r="F20" s="60">
        <v>7000</v>
      </c>
      <c r="G20" s="60">
        <f t="shared" si="1"/>
        <v>4900</v>
      </c>
      <c r="H20" s="60">
        <f t="shared" si="0"/>
        <v>4117.6470588235297</v>
      </c>
      <c r="I20" s="61"/>
      <c r="J20" s="62">
        <f t="shared" si="2"/>
        <v>0</v>
      </c>
      <c r="K20" s="1"/>
      <c r="L20" s="1"/>
    </row>
    <row r="21" spans="1:25" ht="20.100000000000001" customHeight="1" x14ac:dyDescent="0.25">
      <c r="A21" s="1"/>
      <c r="B21" s="1"/>
      <c r="C21" s="63" t="s">
        <v>27</v>
      </c>
      <c r="D21" s="64" t="s">
        <v>18</v>
      </c>
      <c r="E21" s="64">
        <v>250</v>
      </c>
      <c r="F21" s="65">
        <v>7000</v>
      </c>
      <c r="G21" s="65">
        <f t="shared" si="1"/>
        <v>4900</v>
      </c>
      <c r="H21" s="65">
        <f t="shared" si="0"/>
        <v>4117.6470588235297</v>
      </c>
      <c r="I21" s="66"/>
      <c r="J21" s="67">
        <f t="shared" si="2"/>
        <v>0</v>
      </c>
      <c r="K21" s="1"/>
      <c r="L21" s="1"/>
    </row>
    <row r="22" spans="1:25" ht="20.100000000000001" customHeight="1" x14ac:dyDescent="0.25">
      <c r="A22" s="1"/>
      <c r="B22" s="1"/>
      <c r="C22" s="58" t="s">
        <v>28</v>
      </c>
      <c r="D22" s="59" t="s">
        <v>18</v>
      </c>
      <c r="E22" s="59">
        <v>250</v>
      </c>
      <c r="F22" s="60">
        <v>7000</v>
      </c>
      <c r="G22" s="60">
        <f t="shared" si="1"/>
        <v>4900</v>
      </c>
      <c r="H22" s="60">
        <f t="shared" si="0"/>
        <v>4117.6470588235297</v>
      </c>
      <c r="I22" s="61"/>
      <c r="J22" s="62">
        <f t="shared" si="2"/>
        <v>0</v>
      </c>
      <c r="K22" s="1"/>
      <c r="L22" s="1"/>
    </row>
    <row r="23" spans="1:25" ht="20.100000000000001" customHeight="1" x14ac:dyDescent="0.25">
      <c r="A23" s="1"/>
      <c r="B23" s="1"/>
      <c r="C23" s="63" t="s">
        <v>96</v>
      </c>
      <c r="D23" s="64" t="s">
        <v>18</v>
      </c>
      <c r="E23" s="64">
        <v>500</v>
      </c>
      <c r="F23" s="65">
        <v>11000</v>
      </c>
      <c r="G23" s="65">
        <f t="shared" si="1"/>
        <v>7699.9999999999991</v>
      </c>
      <c r="H23" s="65">
        <f t="shared" si="0"/>
        <v>6470.5882352941171</v>
      </c>
      <c r="I23" s="66"/>
      <c r="J23" s="67">
        <f t="shared" si="2"/>
        <v>0</v>
      </c>
      <c r="K23" s="1"/>
      <c r="L23" s="1"/>
    </row>
    <row r="24" spans="1:25" ht="20.100000000000001" customHeight="1" x14ac:dyDescent="0.25">
      <c r="A24" s="1"/>
      <c r="B24" s="1"/>
      <c r="C24" s="58" t="s">
        <v>27</v>
      </c>
      <c r="D24" s="59" t="s">
        <v>18</v>
      </c>
      <c r="E24" s="59">
        <v>500</v>
      </c>
      <c r="F24" s="60">
        <v>11000</v>
      </c>
      <c r="G24" s="60">
        <f t="shared" si="1"/>
        <v>7699.9999999999991</v>
      </c>
      <c r="H24" s="60">
        <f t="shared" si="0"/>
        <v>6470.5882352941171</v>
      </c>
      <c r="I24" s="61"/>
      <c r="J24" s="62">
        <f t="shared" si="2"/>
        <v>0</v>
      </c>
      <c r="K24" s="1"/>
      <c r="L24" s="1"/>
    </row>
    <row r="25" spans="1:25" ht="20.100000000000001" customHeight="1" x14ac:dyDescent="0.25">
      <c r="A25" s="1"/>
      <c r="B25" s="1"/>
      <c r="C25" s="63" t="s">
        <v>28</v>
      </c>
      <c r="D25" s="64" t="s">
        <v>18</v>
      </c>
      <c r="E25" s="64">
        <v>500</v>
      </c>
      <c r="F25" s="65">
        <v>11000</v>
      </c>
      <c r="G25" s="65">
        <f t="shared" si="1"/>
        <v>7699.9999999999991</v>
      </c>
      <c r="H25" s="65">
        <f t="shared" si="0"/>
        <v>6470.5882352941171</v>
      </c>
      <c r="I25" s="66"/>
      <c r="J25" s="67">
        <f t="shared" si="2"/>
        <v>0</v>
      </c>
      <c r="K25" s="1"/>
      <c r="L25" s="1"/>
    </row>
    <row r="26" spans="1:25" ht="20.100000000000001" customHeight="1" x14ac:dyDescent="0.25">
      <c r="A26" s="1"/>
      <c r="B26" s="1"/>
      <c r="C26" s="58" t="s">
        <v>69</v>
      </c>
      <c r="D26" s="59" t="s">
        <v>23</v>
      </c>
      <c r="E26" s="59">
        <v>250</v>
      </c>
      <c r="F26" s="60">
        <v>8000</v>
      </c>
      <c r="G26" s="60">
        <f t="shared" si="1"/>
        <v>5600</v>
      </c>
      <c r="H26" s="60">
        <f t="shared" si="0"/>
        <v>4705.8823529411766</v>
      </c>
      <c r="I26" s="61"/>
      <c r="J26" s="62">
        <f t="shared" si="2"/>
        <v>0</v>
      </c>
      <c r="K26" s="1"/>
      <c r="L26" s="1"/>
    </row>
    <row r="27" spans="1:25" ht="20.100000000000001" customHeight="1" x14ac:dyDescent="0.25">
      <c r="A27" s="1"/>
      <c r="B27" s="1"/>
      <c r="C27" s="63" t="s">
        <v>98</v>
      </c>
      <c r="D27" s="64" t="s">
        <v>18</v>
      </c>
      <c r="E27" s="64">
        <v>65</v>
      </c>
      <c r="F27" s="65">
        <v>7000</v>
      </c>
      <c r="G27" s="65">
        <f t="shared" ref="G27" si="3">F27*70%</f>
        <v>4900</v>
      </c>
      <c r="H27" s="65">
        <f t="shared" ref="H27" si="4">G27/1.19</f>
        <v>4117.6470588235297</v>
      </c>
      <c r="I27" s="66"/>
      <c r="J27" s="67">
        <f t="shared" ref="J27" si="5">H27*I27</f>
        <v>0</v>
      </c>
      <c r="K27" s="1"/>
      <c r="L27" s="1"/>
    </row>
    <row r="28" spans="1:25" ht="20.100000000000001" customHeight="1" x14ac:dyDescent="0.25">
      <c r="A28" s="1"/>
      <c r="B28" s="1"/>
      <c r="C28" s="58" t="s">
        <v>78</v>
      </c>
      <c r="D28" s="59" t="s">
        <v>18</v>
      </c>
      <c r="E28" s="59">
        <v>65</v>
      </c>
      <c r="F28" s="60">
        <v>7000</v>
      </c>
      <c r="G28" s="60">
        <f t="shared" ref="G28:G29" si="6">F28*70%</f>
        <v>4900</v>
      </c>
      <c r="H28" s="60">
        <f t="shared" ref="H28:H29" si="7">G28/1.19</f>
        <v>4117.6470588235297</v>
      </c>
      <c r="I28" s="61"/>
      <c r="J28" s="62">
        <f t="shared" ref="J28:J29" si="8">H28*I28</f>
        <v>0</v>
      </c>
      <c r="K28" s="1"/>
      <c r="L28" s="1"/>
    </row>
    <row r="29" spans="1:25" ht="20.100000000000001" customHeight="1" x14ac:dyDescent="0.25">
      <c r="A29" s="1"/>
      <c r="B29" s="1"/>
      <c r="C29" s="63" t="s">
        <v>77</v>
      </c>
      <c r="D29" s="64" t="s">
        <v>18</v>
      </c>
      <c r="E29" s="64">
        <v>65</v>
      </c>
      <c r="F29" s="65">
        <v>7000</v>
      </c>
      <c r="G29" s="65">
        <f t="shared" si="6"/>
        <v>4900</v>
      </c>
      <c r="H29" s="65">
        <f t="shared" si="7"/>
        <v>4117.6470588235297</v>
      </c>
      <c r="I29" s="66"/>
      <c r="J29" s="67">
        <f t="shared" si="8"/>
        <v>0</v>
      </c>
      <c r="K29" s="1"/>
      <c r="L29" s="1"/>
    </row>
    <row r="30" spans="1:25" ht="20.100000000000001" customHeight="1" x14ac:dyDescent="0.3">
      <c r="A30" s="1"/>
      <c r="B30" s="1"/>
      <c r="C30" s="58" t="s">
        <v>29</v>
      </c>
      <c r="D30" s="59" t="s">
        <v>23</v>
      </c>
      <c r="E30" s="59">
        <v>60</v>
      </c>
      <c r="F30" s="60">
        <v>5000</v>
      </c>
      <c r="G30" s="60">
        <f t="shared" si="1"/>
        <v>3500</v>
      </c>
      <c r="H30" s="60">
        <f t="shared" si="0"/>
        <v>2941.1764705882356</v>
      </c>
      <c r="I30" s="61"/>
      <c r="J30" s="62">
        <f t="shared" si="2"/>
        <v>0</v>
      </c>
      <c r="K30" s="1"/>
      <c r="L30" s="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20.100000000000001" customHeight="1" x14ac:dyDescent="0.3">
      <c r="A31" s="1"/>
      <c r="B31" s="1"/>
      <c r="C31" s="63" t="s">
        <v>30</v>
      </c>
      <c r="D31" s="64" t="s">
        <v>23</v>
      </c>
      <c r="E31" s="64">
        <v>60</v>
      </c>
      <c r="F31" s="65">
        <v>5000</v>
      </c>
      <c r="G31" s="65">
        <f t="shared" si="1"/>
        <v>3500</v>
      </c>
      <c r="H31" s="65">
        <f t="shared" si="0"/>
        <v>2941.1764705882356</v>
      </c>
      <c r="I31" s="66"/>
      <c r="J31" s="67">
        <f t="shared" si="2"/>
        <v>0</v>
      </c>
      <c r="K31" s="1"/>
      <c r="L31" s="1"/>
      <c r="Y31" s="11"/>
    </row>
    <row r="32" spans="1:25" ht="20.100000000000001" customHeight="1" x14ac:dyDescent="0.3">
      <c r="A32" s="1"/>
      <c r="B32" s="1"/>
      <c r="C32" s="58" t="s">
        <v>31</v>
      </c>
      <c r="D32" s="59" t="s">
        <v>23</v>
      </c>
      <c r="E32" s="59">
        <v>60</v>
      </c>
      <c r="F32" s="60">
        <v>5000</v>
      </c>
      <c r="G32" s="60">
        <f t="shared" si="1"/>
        <v>3500</v>
      </c>
      <c r="H32" s="60">
        <f t="shared" si="0"/>
        <v>2941.1764705882356</v>
      </c>
      <c r="I32" s="61"/>
      <c r="J32" s="62">
        <f t="shared" si="2"/>
        <v>0</v>
      </c>
      <c r="K32" s="1"/>
      <c r="L32" s="1"/>
      <c r="Y32" s="11"/>
    </row>
    <row r="33" spans="1:25" ht="20.100000000000001" customHeight="1" x14ac:dyDescent="0.3">
      <c r="A33" s="1"/>
      <c r="B33" s="1"/>
      <c r="C33" s="63" t="s">
        <v>36</v>
      </c>
      <c r="D33" s="64" t="s">
        <v>23</v>
      </c>
      <c r="E33" s="64">
        <v>250</v>
      </c>
      <c r="F33" s="65">
        <v>7900</v>
      </c>
      <c r="G33" s="65">
        <f t="shared" si="1"/>
        <v>5530</v>
      </c>
      <c r="H33" s="65">
        <f t="shared" si="0"/>
        <v>4647.0588235294117</v>
      </c>
      <c r="I33" s="66"/>
      <c r="J33" s="67">
        <f t="shared" si="2"/>
        <v>0</v>
      </c>
      <c r="K33" s="1"/>
      <c r="L33" s="1"/>
      <c r="Y33" s="11"/>
    </row>
    <row r="34" spans="1:25" ht="20.100000000000001" customHeight="1" x14ac:dyDescent="0.3">
      <c r="A34" s="1"/>
      <c r="B34" s="1"/>
      <c r="C34" s="58" t="s">
        <v>39</v>
      </c>
      <c r="D34" s="59" t="s">
        <v>23</v>
      </c>
      <c r="E34" s="59">
        <v>250</v>
      </c>
      <c r="F34" s="60">
        <v>7900</v>
      </c>
      <c r="G34" s="60">
        <f t="shared" si="1"/>
        <v>5530</v>
      </c>
      <c r="H34" s="60">
        <f t="shared" si="0"/>
        <v>4647.0588235294117</v>
      </c>
      <c r="I34" s="61"/>
      <c r="J34" s="62">
        <f t="shared" si="2"/>
        <v>0</v>
      </c>
      <c r="K34" s="1"/>
      <c r="L34" s="1"/>
      <c r="N34" s="11" t="s">
        <v>32</v>
      </c>
      <c r="O34" s="11" t="s">
        <v>33</v>
      </c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20.100000000000001" customHeight="1" x14ac:dyDescent="0.3">
      <c r="A35" s="1"/>
      <c r="B35" s="1"/>
      <c r="C35" s="63" t="s">
        <v>82</v>
      </c>
      <c r="D35" s="64" t="s">
        <v>18</v>
      </c>
      <c r="E35" s="64">
        <v>30</v>
      </c>
      <c r="F35" s="65">
        <v>6900</v>
      </c>
      <c r="G35" s="65">
        <f t="shared" si="1"/>
        <v>4830</v>
      </c>
      <c r="H35" s="65">
        <f t="shared" si="0"/>
        <v>4058.8235294117649</v>
      </c>
      <c r="I35" s="66"/>
      <c r="J35" s="67">
        <f t="shared" si="2"/>
        <v>0</v>
      </c>
      <c r="K35" s="1"/>
      <c r="L35" s="1"/>
      <c r="N35" s="11" t="s">
        <v>34</v>
      </c>
      <c r="O35" s="11" t="s">
        <v>35</v>
      </c>
      <c r="P35" s="11"/>
      <c r="Q35" s="11"/>
      <c r="R35" s="11"/>
      <c r="S35" s="11"/>
      <c r="T35" s="11"/>
      <c r="U35" s="11"/>
      <c r="V35" s="11"/>
      <c r="W35" s="11"/>
      <c r="X35" s="11"/>
      <c r="Y35" s="11"/>
    </row>
    <row r="36" spans="1:25" ht="20.100000000000001" customHeight="1" x14ac:dyDescent="0.3">
      <c r="A36" s="1"/>
      <c r="B36" s="1"/>
      <c r="C36" s="58" t="s">
        <v>72</v>
      </c>
      <c r="D36" s="59" t="s">
        <v>23</v>
      </c>
      <c r="E36" s="59">
        <v>30</v>
      </c>
      <c r="F36" s="60">
        <v>6900</v>
      </c>
      <c r="G36" s="60">
        <f t="shared" si="1"/>
        <v>4830</v>
      </c>
      <c r="H36" s="60">
        <f t="shared" si="0"/>
        <v>4058.8235294117649</v>
      </c>
      <c r="I36" s="61"/>
      <c r="J36" s="62">
        <f t="shared" si="2"/>
        <v>0</v>
      </c>
      <c r="K36" s="1"/>
      <c r="L36" s="1"/>
      <c r="N36" s="11" t="s">
        <v>37</v>
      </c>
      <c r="O36" s="11" t="s">
        <v>83</v>
      </c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20.100000000000001" customHeight="1" x14ac:dyDescent="0.3">
      <c r="A37" s="1"/>
      <c r="B37" s="1"/>
      <c r="C37" s="63" t="s">
        <v>42</v>
      </c>
      <c r="D37" s="64" t="s">
        <v>18</v>
      </c>
      <c r="E37" s="64">
        <v>250</v>
      </c>
      <c r="F37" s="65">
        <v>8500</v>
      </c>
      <c r="G37" s="65">
        <f t="shared" si="1"/>
        <v>5950</v>
      </c>
      <c r="H37" s="65">
        <f t="shared" si="0"/>
        <v>5000</v>
      </c>
      <c r="I37" s="66"/>
      <c r="J37" s="67">
        <f t="shared" si="2"/>
        <v>0</v>
      </c>
      <c r="K37" s="1"/>
      <c r="L37" s="1"/>
      <c r="N37" s="44" t="s">
        <v>84</v>
      </c>
      <c r="O37" s="11" t="s">
        <v>38</v>
      </c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20.100000000000001" customHeight="1" x14ac:dyDescent="0.3">
      <c r="A38" s="1"/>
      <c r="B38" s="1"/>
      <c r="C38" s="58" t="s">
        <v>44</v>
      </c>
      <c r="D38" s="59" t="s">
        <v>23</v>
      </c>
      <c r="E38" s="59">
        <v>60</v>
      </c>
      <c r="F38" s="60">
        <v>6900</v>
      </c>
      <c r="G38" s="60">
        <f t="shared" si="1"/>
        <v>4830</v>
      </c>
      <c r="H38" s="60">
        <f t="shared" si="0"/>
        <v>4058.8235294117649</v>
      </c>
      <c r="I38" s="61"/>
      <c r="J38" s="62">
        <f t="shared" si="2"/>
        <v>0</v>
      </c>
      <c r="K38" s="1"/>
      <c r="L38" s="1"/>
      <c r="N38" s="11"/>
      <c r="Q38" s="10"/>
      <c r="R38" s="10"/>
      <c r="S38" s="11"/>
      <c r="T38" s="11"/>
      <c r="U38" s="11"/>
      <c r="V38" s="11"/>
      <c r="W38" s="11"/>
      <c r="X38" s="11"/>
      <c r="Y38" s="11"/>
    </row>
    <row r="39" spans="1:25" ht="20.100000000000001" customHeight="1" x14ac:dyDescent="0.3">
      <c r="A39" s="1"/>
      <c r="B39" s="1"/>
      <c r="C39" s="63" t="s">
        <v>49</v>
      </c>
      <c r="D39" s="64" t="s">
        <v>23</v>
      </c>
      <c r="E39" s="64">
        <v>60</v>
      </c>
      <c r="F39" s="65">
        <v>6900</v>
      </c>
      <c r="G39" s="65">
        <f t="shared" si="1"/>
        <v>4830</v>
      </c>
      <c r="H39" s="65">
        <f t="shared" si="0"/>
        <v>4058.8235294117649</v>
      </c>
      <c r="I39" s="66"/>
      <c r="J39" s="67">
        <f t="shared" si="2"/>
        <v>0</v>
      </c>
      <c r="K39" s="1"/>
      <c r="L39" s="1"/>
      <c r="O39" s="10" t="s">
        <v>40</v>
      </c>
      <c r="P39" s="10" t="s">
        <v>41</v>
      </c>
    </row>
    <row r="40" spans="1:25" ht="20.100000000000001" customHeight="1" x14ac:dyDescent="0.3">
      <c r="A40" s="1"/>
      <c r="B40" s="1"/>
      <c r="C40" s="58" t="s">
        <v>50</v>
      </c>
      <c r="D40" s="59" t="s">
        <v>18</v>
      </c>
      <c r="E40" s="59">
        <v>250</v>
      </c>
      <c r="F40" s="60">
        <v>8500</v>
      </c>
      <c r="G40" s="60">
        <f t="shared" si="1"/>
        <v>5950</v>
      </c>
      <c r="H40" s="60">
        <f t="shared" si="0"/>
        <v>5000</v>
      </c>
      <c r="I40" s="61"/>
      <c r="J40" s="62">
        <f t="shared" si="2"/>
        <v>0</v>
      </c>
      <c r="K40" s="1"/>
      <c r="L40" s="1"/>
      <c r="O40" s="10" t="s">
        <v>91</v>
      </c>
      <c r="P40" s="56" t="s">
        <v>92</v>
      </c>
    </row>
    <row r="41" spans="1:25" ht="20.100000000000001" customHeight="1" x14ac:dyDescent="0.3">
      <c r="A41" s="1"/>
      <c r="B41" s="1"/>
      <c r="C41" s="63" t="s">
        <v>50</v>
      </c>
      <c r="D41" s="64" t="s">
        <v>19</v>
      </c>
      <c r="E41" s="64">
        <v>250</v>
      </c>
      <c r="F41" s="65">
        <v>8500</v>
      </c>
      <c r="G41" s="65">
        <f t="shared" si="1"/>
        <v>5950</v>
      </c>
      <c r="H41" s="65">
        <f t="shared" si="0"/>
        <v>5000</v>
      </c>
      <c r="I41" s="66"/>
      <c r="J41" s="67">
        <f t="shared" si="2"/>
        <v>0</v>
      </c>
      <c r="K41" s="1"/>
      <c r="L41" s="1"/>
      <c r="O41" s="10" t="s">
        <v>93</v>
      </c>
      <c r="P41" s="56" t="s">
        <v>94</v>
      </c>
    </row>
    <row r="42" spans="1:25" ht="20.100000000000001" customHeight="1" x14ac:dyDescent="0.3">
      <c r="A42" s="1"/>
      <c r="B42" s="1"/>
      <c r="C42" s="58" t="s">
        <v>51</v>
      </c>
      <c r="D42" s="59" t="s">
        <v>23</v>
      </c>
      <c r="E42" s="59">
        <v>30</v>
      </c>
      <c r="F42" s="60">
        <v>4000</v>
      </c>
      <c r="G42" s="60">
        <f t="shared" si="1"/>
        <v>2800</v>
      </c>
      <c r="H42" s="60">
        <f t="shared" si="0"/>
        <v>2352.9411764705883</v>
      </c>
      <c r="I42" s="61"/>
      <c r="J42" s="62">
        <f t="shared" si="2"/>
        <v>0</v>
      </c>
      <c r="K42" s="1"/>
      <c r="O42" s="10" t="s">
        <v>43</v>
      </c>
      <c r="P42" s="57">
        <v>31670304615</v>
      </c>
    </row>
    <row r="43" spans="1:25" ht="20.100000000000001" customHeight="1" x14ac:dyDescent="0.3">
      <c r="A43" s="1"/>
      <c r="B43" s="1"/>
      <c r="C43" s="63" t="s">
        <v>51</v>
      </c>
      <c r="D43" s="64" t="s">
        <v>23</v>
      </c>
      <c r="E43" s="64">
        <v>60</v>
      </c>
      <c r="F43" s="65">
        <v>6900</v>
      </c>
      <c r="G43" s="65">
        <f t="shared" si="1"/>
        <v>4830</v>
      </c>
      <c r="H43" s="65">
        <f t="shared" si="0"/>
        <v>4058.8235294117649</v>
      </c>
      <c r="I43" s="66"/>
      <c r="J43" s="67">
        <f t="shared" si="2"/>
        <v>0</v>
      </c>
      <c r="K43" s="1"/>
      <c r="L43" s="1"/>
      <c r="O43" s="10" t="s">
        <v>45</v>
      </c>
      <c r="P43" s="57" t="s">
        <v>46</v>
      </c>
    </row>
    <row r="44" spans="1:25" ht="20.100000000000001" customHeight="1" x14ac:dyDescent="0.3">
      <c r="A44" s="1"/>
      <c r="B44" s="1"/>
      <c r="C44" s="58" t="s">
        <v>52</v>
      </c>
      <c r="D44" s="59" t="s">
        <v>23</v>
      </c>
      <c r="E44" s="59">
        <v>60</v>
      </c>
      <c r="F44" s="60">
        <v>6900</v>
      </c>
      <c r="G44" s="60">
        <f>F44*70%</f>
        <v>4830</v>
      </c>
      <c r="H44" s="60">
        <f>G44/1.19</f>
        <v>4058.8235294117649</v>
      </c>
      <c r="I44" s="61"/>
      <c r="J44" s="62">
        <f>H44*I44</f>
        <v>0</v>
      </c>
      <c r="K44" s="1"/>
      <c r="L44" s="1"/>
      <c r="O44" s="10" t="s">
        <v>47</v>
      </c>
      <c r="P44" s="12" t="s">
        <v>48</v>
      </c>
    </row>
    <row r="45" spans="1:25" ht="20.100000000000001" customHeight="1" x14ac:dyDescent="0.25">
      <c r="A45" s="1"/>
      <c r="B45" s="1"/>
      <c r="C45" s="63" t="s">
        <v>52</v>
      </c>
      <c r="D45" s="64" t="s">
        <v>23</v>
      </c>
      <c r="E45" s="64">
        <v>30</v>
      </c>
      <c r="F45" s="65">
        <v>4000</v>
      </c>
      <c r="G45" s="65">
        <f>F45*70%</f>
        <v>2800</v>
      </c>
      <c r="H45" s="65">
        <f>G45/1.19</f>
        <v>2352.9411764705883</v>
      </c>
      <c r="I45" s="66"/>
      <c r="J45" s="67">
        <f>H45*I45</f>
        <v>0</v>
      </c>
      <c r="K45" s="1"/>
      <c r="L45" s="1"/>
    </row>
    <row r="46" spans="1:25" ht="20.100000000000001" customHeight="1" x14ac:dyDescent="0.25">
      <c r="A46" s="1"/>
      <c r="B46" s="1"/>
      <c r="C46" s="58" t="s">
        <v>71</v>
      </c>
      <c r="D46" s="59" t="s">
        <v>23</v>
      </c>
      <c r="E46" s="59">
        <v>250</v>
      </c>
      <c r="F46" s="60">
        <v>15000</v>
      </c>
      <c r="G46" s="60">
        <f>F46*70%</f>
        <v>10500</v>
      </c>
      <c r="H46" s="60">
        <f>G46/1.19</f>
        <v>8823.5294117647063</v>
      </c>
      <c r="I46" s="61"/>
      <c r="J46" s="62">
        <f>H46*I46</f>
        <v>0</v>
      </c>
      <c r="K46" s="1"/>
      <c r="L46" s="1"/>
    </row>
    <row r="47" spans="1:25" ht="20.100000000000001" customHeight="1" x14ac:dyDescent="0.25">
      <c r="A47" s="1"/>
      <c r="B47" s="1"/>
      <c r="C47" s="63" t="s">
        <v>70</v>
      </c>
      <c r="D47" s="64" t="s">
        <v>23</v>
      </c>
      <c r="E47" s="64">
        <v>120</v>
      </c>
      <c r="F47" s="65">
        <v>11000</v>
      </c>
      <c r="G47" s="65">
        <f>F47*70%</f>
        <v>7699.9999999999991</v>
      </c>
      <c r="H47" s="65">
        <f>G47/1.19</f>
        <v>6470.5882352941171</v>
      </c>
      <c r="I47" s="66"/>
      <c r="J47" s="67">
        <f>H47*I47</f>
        <v>0</v>
      </c>
      <c r="K47" s="1"/>
      <c r="L47" s="1"/>
    </row>
    <row r="48" spans="1:25" ht="20.100000000000001" customHeight="1" x14ac:dyDescent="0.25">
      <c r="A48" s="1"/>
      <c r="B48" s="1"/>
      <c r="C48" s="58" t="s">
        <v>74</v>
      </c>
      <c r="D48" s="59" t="s">
        <v>23</v>
      </c>
      <c r="E48" s="59">
        <v>120</v>
      </c>
      <c r="F48" s="60">
        <v>11000</v>
      </c>
      <c r="G48" s="60">
        <f>F48*70%</f>
        <v>7699.9999999999991</v>
      </c>
      <c r="H48" s="60">
        <f>G48/1.19</f>
        <v>6470.5882352941171</v>
      </c>
      <c r="I48" s="61"/>
      <c r="J48" s="62">
        <f>H48*I48</f>
        <v>0</v>
      </c>
      <c r="K48" s="1"/>
      <c r="L48" s="1"/>
    </row>
    <row r="49" spans="1:12" ht="20.100000000000001" customHeight="1" x14ac:dyDescent="0.25">
      <c r="A49" s="1"/>
      <c r="B49" s="1"/>
      <c r="C49" s="63" t="s">
        <v>53</v>
      </c>
      <c r="D49" s="64" t="s">
        <v>54</v>
      </c>
      <c r="E49" s="64">
        <v>60</v>
      </c>
      <c r="F49" s="65">
        <v>6900</v>
      </c>
      <c r="G49" s="65">
        <f t="shared" si="1"/>
        <v>4830</v>
      </c>
      <c r="H49" s="65">
        <f t="shared" si="0"/>
        <v>4058.8235294117649</v>
      </c>
      <c r="I49" s="66"/>
      <c r="J49" s="67">
        <f t="shared" si="2"/>
        <v>0</v>
      </c>
      <c r="K49" s="1"/>
      <c r="L49" s="1"/>
    </row>
    <row r="50" spans="1:12" ht="20.100000000000001" customHeight="1" x14ac:dyDescent="0.25">
      <c r="A50" s="1"/>
      <c r="B50" s="1"/>
      <c r="C50" s="58" t="s">
        <v>55</v>
      </c>
      <c r="D50" s="59" t="s">
        <v>54</v>
      </c>
      <c r="E50" s="59">
        <v>120</v>
      </c>
      <c r="F50" s="60">
        <v>7500</v>
      </c>
      <c r="G50" s="60">
        <f t="shared" si="1"/>
        <v>5250</v>
      </c>
      <c r="H50" s="60">
        <f t="shared" si="0"/>
        <v>4411.7647058823532</v>
      </c>
      <c r="I50" s="61"/>
      <c r="J50" s="62">
        <f t="shared" si="2"/>
        <v>0</v>
      </c>
      <c r="K50" s="1"/>
      <c r="L50" s="1"/>
    </row>
    <row r="51" spans="1:12" ht="20.100000000000001" customHeight="1" thickBot="1" x14ac:dyDescent="0.3">
      <c r="A51" s="1"/>
      <c r="B51" s="1"/>
      <c r="C51" s="68" t="s">
        <v>55</v>
      </c>
      <c r="D51" s="69" t="s">
        <v>54</v>
      </c>
      <c r="E51" s="69">
        <v>250</v>
      </c>
      <c r="F51" s="70">
        <v>12000</v>
      </c>
      <c r="G51" s="70">
        <f t="shared" si="1"/>
        <v>8400</v>
      </c>
      <c r="H51" s="70">
        <f t="shared" si="0"/>
        <v>7058.8235294117649</v>
      </c>
      <c r="I51" s="71"/>
      <c r="J51" s="72">
        <f t="shared" si="2"/>
        <v>0</v>
      </c>
      <c r="K51" s="1"/>
      <c r="L51" s="1"/>
    </row>
    <row r="52" spans="1:12" x14ac:dyDescent="0.25">
      <c r="A52" s="1"/>
      <c r="B52" s="1"/>
      <c r="C52" s="1"/>
      <c r="D52" s="1"/>
      <c r="E52" s="1"/>
      <c r="F52" s="1"/>
      <c r="G52" s="1"/>
      <c r="H52" s="1"/>
      <c r="I52" s="1"/>
      <c r="J52" s="13"/>
      <c r="K52" s="1"/>
      <c r="L52" s="1"/>
    </row>
    <row r="53" spans="1:12" ht="15.75" thickBot="1" x14ac:dyDescent="0.3">
      <c r="A53" s="1"/>
      <c r="B53" s="1"/>
      <c r="C53" s="1"/>
      <c r="D53" s="19"/>
      <c r="E53" s="19"/>
      <c r="F53" s="1"/>
      <c r="G53" s="1"/>
      <c r="H53" s="20"/>
      <c r="J53" s="13"/>
      <c r="K53" s="1"/>
      <c r="L53" s="1"/>
    </row>
    <row r="54" spans="1:12" ht="20.100000000000001" customHeight="1" x14ac:dyDescent="0.25">
      <c r="A54" s="1"/>
      <c r="B54" s="1"/>
      <c r="C54" s="21" t="s">
        <v>75</v>
      </c>
      <c r="D54" s="22"/>
      <c r="E54" s="22"/>
      <c r="F54" s="22"/>
      <c r="G54" s="22"/>
      <c r="H54" s="22"/>
      <c r="I54" s="22"/>
      <c r="J54" s="23"/>
      <c r="K54" s="1"/>
      <c r="L54" s="1"/>
    </row>
    <row r="55" spans="1:12" ht="20.100000000000001" customHeight="1" x14ac:dyDescent="0.25">
      <c r="A55" s="1"/>
      <c r="B55" s="1"/>
      <c r="C55" s="8" t="s">
        <v>56</v>
      </c>
      <c r="D55" s="9" t="s">
        <v>23</v>
      </c>
      <c r="E55" s="9">
        <v>25</v>
      </c>
      <c r="F55" s="24" t="s">
        <v>57</v>
      </c>
      <c r="G55" s="25">
        <v>1800</v>
      </c>
      <c r="H55" s="5">
        <f>G55/1.19</f>
        <v>1512.6050420168067</v>
      </c>
      <c r="I55" s="6"/>
      <c r="J55" s="7">
        <f t="shared" si="2"/>
        <v>0</v>
      </c>
      <c r="K55" s="1"/>
      <c r="L55" s="1"/>
    </row>
    <row r="56" spans="1:12" ht="20.100000000000001" customHeight="1" thickBot="1" x14ac:dyDescent="0.3">
      <c r="A56" s="1"/>
      <c r="B56" s="1"/>
      <c r="C56" s="14" t="s">
        <v>58</v>
      </c>
      <c r="D56" s="15" t="s">
        <v>23</v>
      </c>
      <c r="E56" s="15">
        <v>25</v>
      </c>
      <c r="F56" s="26" t="s">
        <v>57</v>
      </c>
      <c r="G56" s="16">
        <v>1200</v>
      </c>
      <c r="H56" s="16">
        <f t="shared" ref="H56" si="9">G56/1.19</f>
        <v>1008.4033613445379</v>
      </c>
      <c r="I56" s="17"/>
      <c r="J56" s="18">
        <f t="shared" si="2"/>
        <v>0</v>
      </c>
      <c r="K56" s="1"/>
      <c r="L56" s="1"/>
    </row>
    <row r="57" spans="1:12" x14ac:dyDescent="0.25">
      <c r="A57" s="1"/>
      <c r="B57" s="1"/>
      <c r="C57" s="20"/>
      <c r="D57" s="27"/>
      <c r="E57" s="27"/>
      <c r="F57" s="27"/>
      <c r="G57" s="27"/>
      <c r="H57" s="27"/>
      <c r="J57" s="20"/>
      <c r="K57" s="1"/>
      <c r="L57" s="1"/>
    </row>
    <row r="58" spans="1:12" x14ac:dyDescent="0.25">
      <c r="A58" s="1"/>
      <c r="B58" s="1"/>
      <c r="C58" s="20"/>
      <c r="D58" s="20"/>
      <c r="E58" s="20"/>
      <c r="F58" s="20"/>
      <c r="G58" s="20"/>
      <c r="H58" s="20"/>
      <c r="J58" s="20"/>
      <c r="K58" s="1"/>
      <c r="L58" s="1"/>
    </row>
    <row r="59" spans="1:12" ht="15.75" thickBot="1" x14ac:dyDescent="0.3">
      <c r="A59" s="1"/>
      <c r="B59" s="1"/>
      <c r="C59" s="20"/>
      <c r="D59" s="20"/>
      <c r="E59" s="20"/>
      <c r="F59" s="20"/>
      <c r="G59" s="20"/>
      <c r="H59" s="20"/>
      <c r="J59" s="20"/>
      <c r="K59" s="1"/>
      <c r="L59" s="1"/>
    </row>
    <row r="60" spans="1:12" ht="20.100000000000001" customHeight="1" x14ac:dyDescent="0.25">
      <c r="A60" s="1"/>
      <c r="B60" s="1"/>
      <c r="C60" s="45" t="s">
        <v>59</v>
      </c>
      <c r="D60" s="48">
        <f>50000-J64</f>
        <v>50000</v>
      </c>
      <c r="E60" s="49"/>
      <c r="F60" s="49"/>
      <c r="G60" s="49"/>
      <c r="H60" s="50"/>
      <c r="I60" s="28" t="s">
        <v>63</v>
      </c>
      <c r="J60" s="29">
        <f>SUM(J12:J56)</f>
        <v>0</v>
      </c>
      <c r="K60" s="1"/>
      <c r="L60" s="1"/>
    </row>
    <row r="61" spans="1:12" ht="20.100000000000001" customHeight="1" x14ac:dyDescent="0.25">
      <c r="A61" s="1"/>
      <c r="B61" s="1"/>
      <c r="C61" s="46"/>
      <c r="D61" s="51"/>
      <c r="E61" s="52"/>
      <c r="F61" s="52"/>
      <c r="G61" s="52"/>
      <c r="H61" s="53"/>
      <c r="I61" s="30" t="s">
        <v>67</v>
      </c>
      <c r="J61" s="31">
        <f>IF(J60&gt;126050,J60*0.05,(0))</f>
        <v>0</v>
      </c>
      <c r="K61" s="1"/>
      <c r="L61" s="1"/>
    </row>
    <row r="62" spans="1:12" ht="20.100000000000001" customHeight="1" x14ac:dyDescent="0.25">
      <c r="A62" s="1"/>
      <c r="B62" s="1"/>
      <c r="C62" s="46"/>
      <c r="D62" s="51"/>
      <c r="E62" s="52"/>
      <c r="F62" s="52"/>
      <c r="G62" s="52"/>
      <c r="H62" s="53"/>
      <c r="I62" s="30" t="s">
        <v>60</v>
      </c>
      <c r="J62" s="31">
        <f>J60-J61</f>
        <v>0</v>
      </c>
      <c r="K62" s="1"/>
      <c r="L62" s="1"/>
    </row>
    <row r="63" spans="1:12" ht="20.100000000000001" customHeight="1" x14ac:dyDescent="0.25">
      <c r="A63" s="1"/>
      <c r="B63" s="1"/>
      <c r="C63" s="46"/>
      <c r="D63" s="52"/>
      <c r="E63" s="52"/>
      <c r="F63" s="52"/>
      <c r="G63" s="52"/>
      <c r="H63" s="53"/>
      <c r="I63" s="30" t="s">
        <v>61</v>
      </c>
      <c r="J63" s="31">
        <f>J62*0.19</f>
        <v>0</v>
      </c>
      <c r="K63" s="1"/>
      <c r="L63" s="1"/>
    </row>
    <row r="64" spans="1:12" ht="20.100000000000001" customHeight="1" thickBot="1" x14ac:dyDescent="0.3">
      <c r="A64" s="1"/>
      <c r="B64" s="1"/>
      <c r="C64" s="47"/>
      <c r="D64" s="54"/>
      <c r="E64" s="54"/>
      <c r="F64" s="54"/>
      <c r="G64" s="54"/>
      <c r="H64" s="55"/>
      <c r="I64" s="32" t="s">
        <v>62</v>
      </c>
      <c r="J64" s="33">
        <f>J62+J63</f>
        <v>0</v>
      </c>
      <c r="K64" s="1"/>
      <c r="L64" s="1"/>
    </row>
    <row r="65" spans="10:10" x14ac:dyDescent="0.25">
      <c r="J65" s="34"/>
    </row>
  </sheetData>
  <sheetProtection algorithmName="SHA-512" hashValue="tepvW6eduSMdwIZ/x8tWiIFIlzCB0suvlucXL5Mb4KzVjBF9QozaGRnTI7S+WuJFV7LHQ63RGcmwHfsIA6NI3Q==" saltValue="aI0ioOILOJIKl53/XmO3gA==" spinCount="100000" sheet="1" objects="1" scenarios="1"/>
  <mergeCells count="10">
    <mergeCell ref="E3:H3"/>
    <mergeCell ref="E2:H2"/>
    <mergeCell ref="E4:H4"/>
    <mergeCell ref="E6:H6"/>
    <mergeCell ref="E8:H8"/>
    <mergeCell ref="E5:H5"/>
    <mergeCell ref="E7:H7"/>
    <mergeCell ref="C60:C64"/>
    <mergeCell ref="D60:H64"/>
    <mergeCell ref="E9:H9"/>
  </mergeCells>
  <conditionalFormatting sqref="D60:H64">
    <cfRule type="cellIs" dxfId="3" priority="4" operator="lessThan">
      <formula>0</formula>
    </cfRule>
  </conditionalFormatting>
  <conditionalFormatting sqref="J64">
    <cfRule type="cellIs" dxfId="2" priority="1" operator="between">
      <formula>40001</formula>
      <formula>49999</formula>
    </cfRule>
    <cfRule type="cellIs" dxfId="1" priority="2" operator="between">
      <formula>0</formula>
      <formula>40000</formula>
    </cfRule>
    <cfRule type="cellIs" dxfId="0" priority="3" operator="greaterThanOrEqual">
      <formula>50000</formula>
    </cfRule>
  </conditionalFormatting>
  <hyperlinks>
    <hyperlink ref="P44" r:id="rId1" xr:uid="{0EAF26CF-A23D-4520-94CE-F1D04955D55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Promos+info relevante</vt:lpstr>
      <vt:lpstr>Planilla de cotización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</dc:creator>
  <cp:lastModifiedBy>User</cp:lastModifiedBy>
  <dcterms:created xsi:type="dcterms:W3CDTF">2022-04-28T19:52:43Z</dcterms:created>
  <dcterms:modified xsi:type="dcterms:W3CDTF">2023-05-30T16:24:46Z</dcterms:modified>
</cp:coreProperties>
</file>